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defaultThemeVersion="124226"/>
  <mc:AlternateContent xmlns:mc="http://schemas.openxmlformats.org/markup-compatibility/2006">
    <mc:Choice Requires="x15">
      <x15ac:absPath xmlns:x15ac="http://schemas.microsoft.com/office/spreadsheetml/2010/11/ac" url="/Users/gethinthomas/Downloads/"/>
    </mc:Choice>
  </mc:AlternateContent>
  <xr:revisionPtr revIDLastSave="0" documentId="13_ncr:1_{C98798D1-BC11-7040-A561-78C6EB805A06}" xr6:coauthVersionLast="45" xr6:coauthVersionMax="45" xr10:uidLastSave="{00000000-0000-0000-0000-000000000000}"/>
  <workbookProtection workbookAlgorithmName="SHA-512" workbookHashValue="pl+Psggt9K1tIaKUlkcJcgHgR+zsiOaLCMFznwZi5JqOr/9sf9zlOd11+Mxq5L09E4n6sNWBc7c8gYBY9E78Mw==" workbookSaltValue="V9kq1OAB1ono2E7FpktfTA==" workbookSpinCount="100000" lockStructure="1"/>
  <bookViews>
    <workbookView xWindow="0" yWindow="460" windowWidth="25060" windowHeight="20680" xr2:uid="{00000000-000D-0000-FFFF-FFFF00000000}"/>
  </bookViews>
  <sheets>
    <sheet name="Cover Sheet" sheetId="9" r:id="rId1"/>
    <sheet name="Table 5.1" sheetId="11" r:id="rId2"/>
    <sheet name="Table 5.2" sheetId="10" r:id="rId3"/>
    <sheet name="Northern England" sheetId="3" r:id="rId4"/>
    <sheet name="North Wales" sheetId="6" r:id="rId5"/>
    <sheet name="Peak" sheetId="8" r:id="rId6"/>
    <sheet name="Southern England" sheetId="7" r:id="rId7"/>
    <sheet name="South Wales"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49" i="4" l="1"/>
  <c r="D83" i="4"/>
  <c r="D30" i="4"/>
  <c r="D23" i="4"/>
  <c r="D11" i="4"/>
  <c r="D40" i="4" l="1"/>
  <c r="D3" i="4"/>
  <c r="C33" i="6"/>
  <c r="C32" i="6"/>
  <c r="C30" i="6"/>
  <c r="C29" i="6"/>
  <c r="C36" i="6"/>
  <c r="C35" i="6"/>
  <c r="C34" i="6"/>
  <c r="D7" i="8"/>
  <c r="D10" i="8"/>
  <c r="D12" i="8"/>
  <c r="D22" i="8"/>
  <c r="D21" i="8"/>
  <c r="D91" i="4"/>
  <c r="E91" i="4" s="1"/>
  <c r="F91" i="4" s="1"/>
  <c r="D90" i="4"/>
  <c r="D89" i="4"/>
  <c r="D87" i="4"/>
  <c r="D88" i="4"/>
  <c r="D84" i="4"/>
  <c r="D85" i="4"/>
  <c r="D86" i="4"/>
  <c r="D82" i="4"/>
  <c r="D79" i="4"/>
  <c r="D78" i="4"/>
  <c r="D73" i="4"/>
  <c r="D75" i="4"/>
  <c r="D69" i="4"/>
  <c r="D70" i="4"/>
  <c r="D56" i="4"/>
  <c r="E56" i="4" s="1"/>
  <c r="F56" i="4" s="1"/>
  <c r="D55" i="4"/>
  <c r="E55" i="4" s="1"/>
  <c r="F55" i="4" s="1"/>
  <c r="D52" i="4"/>
  <c r="D53" i="4"/>
  <c r="D54" i="4"/>
  <c r="D48" i="4"/>
  <c r="D51" i="4"/>
  <c r="D47" i="4"/>
  <c r="D44" i="4"/>
  <c r="D42" i="4"/>
  <c r="D39" i="4"/>
  <c r="D25" i="4"/>
  <c r="D27" i="4"/>
  <c r="D12" i="4"/>
  <c r="D16" i="4"/>
  <c r="D15" i="4"/>
  <c r="D14" i="4"/>
  <c r="D20" i="4"/>
  <c r="C21" i="3"/>
  <c r="D21" i="3" s="1"/>
  <c r="E21" i="3" s="1"/>
  <c r="C22" i="3"/>
  <c r="D22" i="3" s="1"/>
  <c r="E22" i="3" s="1"/>
  <c r="C23" i="3"/>
  <c r="D23" i="3" s="1"/>
  <c r="E23" i="3" s="1"/>
  <c r="C24" i="3"/>
  <c r="D24" i="3" s="1"/>
  <c r="E24" i="3" s="1"/>
  <c r="C25" i="3"/>
  <c r="D25" i="3" s="1"/>
  <c r="E25" i="3" s="1"/>
  <c r="C27" i="3"/>
  <c r="D27" i="3" s="1"/>
  <c r="E27" i="3" s="1"/>
  <c r="C13" i="3"/>
  <c r="D13" i="3" s="1"/>
  <c r="E13" i="3" s="1"/>
  <c r="C8" i="3"/>
  <c r="C9" i="3"/>
  <c r="C10" i="3"/>
  <c r="C5" i="3"/>
  <c r="C6" i="3"/>
  <c r="C7" i="3"/>
  <c r="D25" i="8"/>
  <c r="D26" i="8"/>
  <c r="D23" i="8"/>
  <c r="D24" i="8"/>
  <c r="D18" i="8"/>
  <c r="D19" i="8"/>
  <c r="D20" i="8"/>
  <c r="D14" i="8"/>
  <c r="D15" i="8"/>
  <c r="D16" i="8"/>
  <c r="D17" i="8"/>
  <c r="D11" i="8"/>
  <c r="D13" i="8"/>
  <c r="D8" i="8"/>
  <c r="D9" i="8"/>
  <c r="D3" i="8"/>
  <c r="D4" i="8"/>
  <c r="D5" i="8"/>
  <c r="D6" i="8"/>
  <c r="D27" i="8"/>
  <c r="E27" i="8" s="1"/>
  <c r="F27" i="8" s="1"/>
  <c r="C51" i="6"/>
  <c r="C52" i="6"/>
  <c r="C45" i="6"/>
  <c r="C46" i="6"/>
  <c r="C47" i="6"/>
  <c r="C48" i="6"/>
  <c r="C49" i="6"/>
  <c r="C50" i="6"/>
  <c r="C43" i="6"/>
  <c r="C44" i="6"/>
  <c r="C37" i="6"/>
  <c r="C38" i="6"/>
  <c r="C39" i="6"/>
  <c r="C40" i="6"/>
  <c r="C41" i="6"/>
  <c r="C24" i="6"/>
  <c r="C25" i="6"/>
  <c r="C26" i="6"/>
  <c r="C27" i="6"/>
  <c r="C28" i="6"/>
  <c r="C31" i="6"/>
  <c r="C20" i="6"/>
  <c r="C21" i="6"/>
  <c r="C22" i="6"/>
  <c r="C23" i="6"/>
  <c r="C15" i="6"/>
  <c r="C16" i="6"/>
  <c r="C17" i="6"/>
  <c r="C18" i="6"/>
  <c r="C19" i="6"/>
  <c r="C11" i="6"/>
  <c r="C12" i="6"/>
  <c r="C13" i="6"/>
  <c r="C14" i="6"/>
  <c r="C9" i="6"/>
  <c r="C10" i="6"/>
  <c r="C7" i="6"/>
  <c r="C8" i="6"/>
  <c r="C5" i="6"/>
  <c r="C6" i="6"/>
  <c r="C3" i="6"/>
  <c r="C4" i="6"/>
  <c r="C53" i="6"/>
  <c r="C54" i="6"/>
  <c r="C55" i="6"/>
  <c r="C56" i="6"/>
  <c r="C34" i="3"/>
  <c r="D34" i="3" s="1"/>
  <c r="E34" i="3" s="1"/>
  <c r="C32" i="3"/>
  <c r="C33" i="3"/>
  <c r="C31" i="3"/>
  <c r="D31" i="3" s="1"/>
  <c r="E31" i="3" s="1"/>
  <c r="C30" i="3"/>
  <c r="D30" i="3" s="1"/>
  <c r="E30" i="3" s="1"/>
  <c r="C29" i="3"/>
  <c r="D29" i="3" s="1"/>
  <c r="E29" i="3" s="1"/>
  <c r="C28" i="3"/>
  <c r="D28" i="3" s="1"/>
  <c r="E28" i="3" s="1"/>
  <c r="C26" i="3"/>
  <c r="D26" i="3" s="1"/>
  <c r="E26" i="3" s="1"/>
  <c r="C20" i="3"/>
  <c r="D20" i="3" s="1"/>
  <c r="E20" i="3" s="1"/>
  <c r="C19" i="3"/>
  <c r="D19" i="3" s="1"/>
  <c r="E19" i="3" s="1"/>
  <c r="C18" i="3"/>
  <c r="D18" i="3" s="1"/>
  <c r="E18" i="3" s="1"/>
  <c r="C15" i="3"/>
  <c r="C16" i="3"/>
  <c r="C17" i="3"/>
  <c r="C14" i="3"/>
  <c r="D14" i="3" s="1"/>
  <c r="E14" i="3" s="1"/>
  <c r="C11" i="3"/>
  <c r="C12" i="3"/>
  <c r="C3" i="3"/>
  <c r="C4" i="3"/>
  <c r="D11" i="7"/>
  <c r="D12" i="7"/>
  <c r="D9" i="7"/>
  <c r="D10" i="7"/>
  <c r="D6" i="7"/>
  <c r="D7" i="7"/>
  <c r="D8" i="7"/>
  <c r="D3" i="7"/>
  <c r="D4" i="7"/>
  <c r="D5" i="7"/>
  <c r="D80" i="4"/>
  <c r="D81" i="4"/>
  <c r="D76" i="4"/>
  <c r="D77" i="4"/>
  <c r="D71" i="4"/>
  <c r="D72" i="4"/>
  <c r="D74" i="4"/>
  <c r="D67" i="4"/>
  <c r="D63" i="4"/>
  <c r="D64" i="4"/>
  <c r="D65" i="4"/>
  <c r="D66" i="4"/>
  <c r="D68" i="4"/>
  <c r="D57" i="4"/>
  <c r="D58" i="4"/>
  <c r="D59" i="4"/>
  <c r="D60" i="4"/>
  <c r="D61" i="4"/>
  <c r="D62" i="4"/>
  <c r="D50" i="4"/>
  <c r="D43" i="4"/>
  <c r="D45" i="4"/>
  <c r="D46" i="4"/>
  <c r="D41" i="4"/>
  <c r="D37" i="4"/>
  <c r="D38" i="4"/>
  <c r="D35" i="4"/>
  <c r="D36" i="4"/>
  <c r="D31" i="4"/>
  <c r="D32" i="4"/>
  <c r="D33" i="4"/>
  <c r="D34" i="4"/>
  <c r="D22" i="4"/>
  <c r="D24" i="4"/>
  <c r="D26" i="4"/>
  <c r="D28" i="4"/>
  <c r="D29" i="4"/>
  <c r="D13" i="4"/>
  <c r="D17" i="4"/>
  <c r="D18" i="4"/>
  <c r="D19" i="4"/>
  <c r="D21" i="4"/>
  <c r="D4" i="4"/>
  <c r="D6" i="4"/>
  <c r="D7" i="4"/>
  <c r="D8" i="4"/>
  <c r="D9" i="4"/>
  <c r="D10" i="4"/>
  <c r="C42" i="6"/>
  <c r="D42" i="6" s="1"/>
  <c r="E42" i="6" s="1"/>
  <c r="E69" i="4" l="1"/>
  <c r="F69" i="4" s="1"/>
  <c r="E87" i="4"/>
  <c r="F87" i="4" s="1"/>
  <c r="E89" i="4"/>
  <c r="F89" i="4" s="1"/>
  <c r="E40" i="4"/>
  <c r="F40" i="4" s="1"/>
  <c r="E37" i="4"/>
  <c r="F37" i="4" s="1"/>
  <c r="E80" i="4"/>
  <c r="F80" i="4" s="1"/>
  <c r="E43" i="4"/>
  <c r="F43" i="4" s="1"/>
  <c r="E12" i="4"/>
  <c r="F12" i="4" s="1"/>
  <c r="E52" i="4"/>
  <c r="F52" i="4" s="1"/>
  <c r="E3" i="4"/>
  <c r="F3" i="4" s="1"/>
  <c r="E22" i="4"/>
  <c r="F22" i="4" s="1"/>
  <c r="E71" i="4"/>
  <c r="F71" i="4" s="1"/>
  <c r="E48" i="4"/>
  <c r="F48" i="4" s="1"/>
  <c r="E31" i="4"/>
  <c r="F31" i="4" s="1"/>
  <c r="E63" i="4"/>
  <c r="F63" i="4" s="1"/>
  <c r="E35" i="4"/>
  <c r="F35" i="4" s="1"/>
  <c r="E57" i="4"/>
  <c r="F57" i="4" s="1"/>
  <c r="E76" i="4"/>
  <c r="F76" i="4" s="1"/>
  <c r="E84" i="4"/>
  <c r="F84" i="4" s="1"/>
  <c r="E6" i="7"/>
  <c r="F6" i="7" s="1"/>
  <c r="E9" i="7"/>
  <c r="F9" i="7" s="1"/>
  <c r="E11" i="7"/>
  <c r="F11" i="7" s="1"/>
  <c r="E3" i="7"/>
  <c r="F3" i="7" s="1"/>
  <c r="E25" i="8"/>
  <c r="F25" i="8" s="1"/>
  <c r="E14" i="8"/>
  <c r="F14" i="8" s="1"/>
  <c r="E23" i="8"/>
  <c r="F23" i="8" s="1"/>
  <c r="E3" i="8"/>
  <c r="F3" i="8" s="1"/>
  <c r="E7" i="8"/>
  <c r="F7" i="8" s="1"/>
  <c r="E18" i="8"/>
  <c r="F18" i="8" s="1"/>
  <c r="E10" i="8"/>
  <c r="F10" i="8" s="1"/>
  <c r="D9" i="6"/>
  <c r="E9" i="6" s="1"/>
  <c r="D7" i="6"/>
  <c r="E7" i="6" s="1"/>
  <c r="D37" i="6"/>
  <c r="E37" i="6" s="1"/>
  <c r="D3" i="6"/>
  <c r="E3" i="6" s="1"/>
  <c r="D43" i="6"/>
  <c r="E43" i="6" s="1"/>
  <c r="D45" i="6"/>
  <c r="E45" i="6" s="1"/>
  <c r="D5" i="6"/>
  <c r="E5" i="6" s="1"/>
  <c r="D24" i="6"/>
  <c r="E24" i="6" s="1"/>
  <c r="D51" i="6"/>
  <c r="E51" i="6" s="1"/>
  <c r="D53" i="6"/>
  <c r="E53" i="6" s="1"/>
  <c r="D20" i="6"/>
  <c r="E20" i="6" s="1"/>
  <c r="D11" i="6"/>
  <c r="E11" i="6" s="1"/>
  <c r="D15" i="6"/>
  <c r="E15" i="6" s="1"/>
  <c r="D3" i="3"/>
  <c r="E3" i="3" s="1"/>
  <c r="D5" i="3"/>
  <c r="E5" i="3" s="1"/>
  <c r="D15" i="3"/>
  <c r="E15" i="3" s="1"/>
  <c r="D11" i="3"/>
  <c r="E11" i="3" s="1"/>
  <c r="D32" i="3"/>
  <c r="E32" i="3" s="1"/>
  <c r="D8" i="3"/>
  <c r="E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Gethin Thomas</author>
  </authors>
  <commentList>
    <comment ref="L69" authorId="0" shapeId="0" xr:uid="{5A9B982D-F54B-E64D-B7BA-248737E4BD13}">
      <text>
        <r>
          <rPr>
            <b/>
            <sz val="10"/>
            <color rgb="FF000000"/>
            <rFont val="Tahoma"/>
            <family val="2"/>
          </rPr>
          <t>Gethin Thomas:</t>
        </r>
        <r>
          <rPr>
            <sz val="10"/>
            <color rgb="FF000000"/>
            <rFont val="Tahoma"/>
            <family val="2"/>
          </rPr>
          <t xml:space="preserve">
</t>
        </r>
        <r>
          <rPr>
            <sz val="10"/>
            <color rgb="FF000000"/>
            <rFont val="Tahoma"/>
            <family val="2"/>
          </rPr>
          <t>actual recorded as less than 10 (&lt;10)</t>
        </r>
      </text>
    </comment>
  </commentList>
</comments>
</file>

<file path=xl/sharedStrings.xml><?xml version="1.0" encoding="utf-8"?>
<sst xmlns="http://schemas.openxmlformats.org/spreadsheetml/2006/main" count="892" uniqueCount="350">
  <si>
    <t>Bull Pot Kingsdale</t>
  </si>
  <si>
    <t>Jingling Pot</t>
  </si>
  <si>
    <t>Sell Gill Holes</t>
  </si>
  <si>
    <t>Goatchurch (1)</t>
  </si>
  <si>
    <t>Goatchurch (2)</t>
  </si>
  <si>
    <t>Goatchurch (3)</t>
  </si>
  <si>
    <t>Swildons (1)</t>
  </si>
  <si>
    <t>Swildons (2)</t>
  </si>
  <si>
    <t>Swildons (3)</t>
  </si>
  <si>
    <t>Pridhamsleigh (1)</t>
  </si>
  <si>
    <t>Pridhamsleigh (2)</t>
  </si>
  <si>
    <t>Date Issued</t>
  </si>
  <si>
    <t>Date returned</t>
  </si>
  <si>
    <t>Measured Bqm-3</t>
  </si>
  <si>
    <t xml:space="preserve">Location </t>
  </si>
  <si>
    <t>Parc Shaft Floor 2</t>
  </si>
  <si>
    <t>Gorlan Lode</t>
  </si>
  <si>
    <t>Cathedral Stope, base of 2nd pitch</t>
  </si>
  <si>
    <t>Head of Fixed Rope between 2 &amp; 3</t>
  </si>
  <si>
    <t>Rock Bridge</t>
  </si>
  <si>
    <t>Inner Chamber</t>
  </si>
  <si>
    <t>Dungeon</t>
  </si>
  <si>
    <t>Hippodrome</t>
  </si>
  <si>
    <t>Eyam Passage</t>
  </si>
  <si>
    <t>Entrance Series</t>
  </si>
  <si>
    <t>Surprise View</t>
  </si>
  <si>
    <t>Lake Passage</t>
  </si>
  <si>
    <t>Speedell Pot</t>
  </si>
  <si>
    <t>Lost</t>
  </si>
  <si>
    <t>Upper West</t>
  </si>
  <si>
    <t>Garlands Pot</t>
  </si>
  <si>
    <t>Main Chamber</t>
  </si>
  <si>
    <t>Damaged</t>
  </si>
  <si>
    <t>Pitch Top of Jacobs Ladder</t>
  </si>
  <si>
    <t xml:space="preserve">Entrance </t>
  </si>
  <si>
    <t>Chamber Old Groto</t>
  </si>
  <si>
    <t>Pitch Top of 8'</t>
  </si>
  <si>
    <t>Chamber</t>
  </si>
  <si>
    <t>Passage</t>
  </si>
  <si>
    <t>1st Pitch</t>
  </si>
  <si>
    <t>Mud Hall</t>
  </si>
  <si>
    <t>2nd Pitch</t>
  </si>
  <si>
    <t>Cheesepress</t>
  </si>
  <si>
    <t>Baptistry Crawl</t>
  </si>
  <si>
    <t>Upper Streamway</t>
  </si>
  <si>
    <t>Rod's Pot (1)</t>
  </si>
  <si>
    <t>Rod's Pot (2)</t>
  </si>
  <si>
    <t>Entance</t>
  </si>
  <si>
    <t>Entrance</t>
  </si>
  <si>
    <t>Bishops Chamber</t>
  </si>
  <si>
    <t>Base of 13' Climb</t>
  </si>
  <si>
    <t>Before Duck</t>
  </si>
  <si>
    <t>Elephant</t>
  </si>
  <si>
    <t>Aven Before Pitch</t>
  </si>
  <si>
    <t>End of Kneewrecker Passage</t>
  </si>
  <si>
    <t>Column</t>
  </si>
  <si>
    <t>Turnip Field</t>
  </si>
  <si>
    <t>Burnetts Passage</t>
  </si>
  <si>
    <t>Hainsworths</t>
  </si>
  <si>
    <t>After second drop</t>
  </si>
  <si>
    <t>Near Phreatic Arch</t>
  </si>
  <si>
    <t>Buddist Temple</t>
  </si>
  <si>
    <t>P8</t>
  </si>
  <si>
    <t xml:space="preserve">P8 </t>
  </si>
  <si>
    <t>Lake District</t>
  </si>
  <si>
    <t>Summer 2019</t>
  </si>
  <si>
    <t>Autumn 2019</t>
  </si>
  <si>
    <t>Winter 2020</t>
  </si>
  <si>
    <t>Spring 2020</t>
  </si>
  <si>
    <t>lost</t>
  </si>
  <si>
    <t>Ashford Black Marble Mine</t>
  </si>
  <si>
    <t>The Circus</t>
  </si>
  <si>
    <t>The 4th End</t>
  </si>
  <si>
    <t>Mouldridge Mine</t>
  </si>
  <si>
    <t>Main Chamber (up high slope)</t>
  </si>
  <si>
    <t>Lower Workings</t>
  </si>
  <si>
    <t>Suicide Cave</t>
  </si>
  <si>
    <t>Entance Series / Far Flats Pitch</t>
  </si>
  <si>
    <t>Streamway after entrace</t>
  </si>
  <si>
    <t>Goldscope Mine</t>
  </si>
  <si>
    <t>Seathwaite Mine</t>
  </si>
  <si>
    <t>Rampgill Mine</t>
  </si>
  <si>
    <t>Tynebottom Mine</t>
  </si>
  <si>
    <t>Measurement Address A1 - Building name or number /Company name</t>
  </si>
  <si>
    <t>Porth Yr Ogof</t>
  </si>
  <si>
    <t>Maze</t>
  </si>
  <si>
    <t>Howells Groto</t>
  </si>
  <si>
    <t>Llygad Llwchwr</t>
  </si>
  <si>
    <t>Chamber 1</t>
  </si>
  <si>
    <t>Boulder Choke</t>
  </si>
  <si>
    <t>Eglwys Faen</t>
  </si>
  <si>
    <t>Upper Series</t>
  </si>
  <si>
    <t>Bridge Cave</t>
  </si>
  <si>
    <t>Town Drain</t>
  </si>
  <si>
    <t>White Lady</t>
  </si>
  <si>
    <t>Pwll y Rhyd Pool</t>
  </si>
  <si>
    <t>Cwm Pwll y Rhyd</t>
  </si>
  <si>
    <t>Dry Side</t>
  </si>
  <si>
    <t>Ogof y Ci</t>
  </si>
  <si>
    <t>Calcite Boulder Choke</t>
  </si>
  <si>
    <t>End of the Gun Barrel</t>
  </si>
  <si>
    <t>Ogof Clogwyn</t>
  </si>
  <si>
    <t>Upper Series Mud Sump</t>
  </si>
  <si>
    <t>Craig y Nos Quarry Cave</t>
  </si>
  <si>
    <t>Sandy Chamber</t>
  </si>
  <si>
    <t>False Mud Floor</t>
  </si>
  <si>
    <t>Pitch Head</t>
  </si>
  <si>
    <t>Connection</t>
  </si>
  <si>
    <t>North End Flats</t>
  </si>
  <si>
    <t>Hetheringtons</t>
  </si>
  <si>
    <t>Smallcleugh Mine</t>
  </si>
  <si>
    <t>End of Western Series</t>
  </si>
  <si>
    <t>Ogof Fechan</t>
  </si>
  <si>
    <t>End of First Canal</t>
  </si>
  <si>
    <t>Crawl out Sand Chamber</t>
  </si>
  <si>
    <t>River below first choke</t>
  </si>
  <si>
    <t>Bedding Chamber</t>
  </si>
  <si>
    <t>Canyon</t>
  </si>
  <si>
    <t>River Chamber 2</t>
  </si>
  <si>
    <t>High Level Passage</t>
  </si>
  <si>
    <t>River Chamber 1</t>
  </si>
  <si>
    <t>Parting of the Ways</t>
  </si>
  <si>
    <t>Boulder Chamber</t>
  </si>
  <si>
    <t>Streamway</t>
  </si>
  <si>
    <t>Bottom of Entrance Choke</t>
  </si>
  <si>
    <t>Sand Chamber far side</t>
  </si>
  <si>
    <t>First Canal far end</t>
  </si>
  <si>
    <t>Eastern Series</t>
  </si>
  <si>
    <t>The Warren</t>
  </si>
  <si>
    <t>Rift Passage</t>
  </si>
  <si>
    <t>Little Neath River Cave</t>
  </si>
  <si>
    <t>Canal by-pass</t>
  </si>
  <si>
    <t>Bouncing Boulder Hall</t>
  </si>
  <si>
    <t>Far end of canal</t>
  </si>
  <si>
    <t>Wills Hole</t>
  </si>
  <si>
    <t xml:space="preserve">Top </t>
  </si>
  <si>
    <t xml:space="preserve">Bottom </t>
  </si>
  <si>
    <t>Climb to Upper passage</t>
  </si>
  <si>
    <t>Mid Way</t>
  </si>
  <si>
    <t xml:space="preserve">End  </t>
  </si>
  <si>
    <t>Agen Allwedd</t>
  </si>
  <si>
    <t>Entrance 20m beyond 1st crawl</t>
  </si>
  <si>
    <t>Barons Chamber</t>
  </si>
  <si>
    <t>Music Hall</t>
  </si>
  <si>
    <t>Flood Passage</t>
  </si>
  <si>
    <t>Ogof Pen Eryr</t>
  </si>
  <si>
    <t>Mid way</t>
  </si>
  <si>
    <t>End</t>
  </si>
  <si>
    <t>Main Passage</t>
  </si>
  <si>
    <t>Arthurs Cave</t>
  </si>
  <si>
    <t>Bowlers Hole Area</t>
  </si>
  <si>
    <t>02 07 2019</t>
  </si>
  <si>
    <t>06 08 2019</t>
  </si>
  <si>
    <t>Letterbox</t>
  </si>
  <si>
    <t>Top sump 4</t>
  </si>
  <si>
    <t>Top of Toilet</t>
  </si>
  <si>
    <t>Chamber 4</t>
  </si>
  <si>
    <t>15 08 2019</t>
  </si>
  <si>
    <t>Pot Hole Eastern Series</t>
  </si>
  <si>
    <t>11 07 2019</t>
  </si>
  <si>
    <t>14 08 2019</t>
  </si>
  <si>
    <t>10 07 2019</t>
  </si>
  <si>
    <t>13 08 2019</t>
  </si>
  <si>
    <t>End of phreatic tunnel</t>
  </si>
  <si>
    <t>Near end</t>
  </si>
  <si>
    <t>Duck</t>
  </si>
  <si>
    <t>20 08 2019</t>
  </si>
  <si>
    <t>Bottom of Aven</t>
  </si>
  <si>
    <t>Between two entrances</t>
  </si>
  <si>
    <t>Boulder Collapse</t>
  </si>
  <si>
    <t>Pwll Dwfn</t>
  </si>
  <si>
    <t>Top of first pitch</t>
  </si>
  <si>
    <t>Base of 3rd pitch</t>
  </si>
  <si>
    <t>Base of 5th pitch</t>
  </si>
  <si>
    <t>Pant Mawr</t>
  </si>
  <si>
    <t>Straw Chamber</t>
  </si>
  <si>
    <t>3rd boulder choke</t>
  </si>
  <si>
    <t>Start of canal</t>
  </si>
  <si>
    <t>By-pass chamber</t>
  </si>
  <si>
    <t>Craig y Ffynnon</t>
  </si>
  <si>
    <t>First Choke</t>
  </si>
  <si>
    <t>HOTMK</t>
  </si>
  <si>
    <t>First choke</t>
  </si>
  <si>
    <t>C10 By fridge boulder</t>
  </si>
  <si>
    <t>Greenbridge cave</t>
  </si>
  <si>
    <t>Rope pull chamber</t>
  </si>
  <si>
    <t>Corkscrew</t>
  </si>
  <si>
    <t>Large end chamber</t>
  </si>
  <si>
    <t>Pattinsons Rise</t>
  </si>
  <si>
    <t>Horse Level</t>
  </si>
  <si>
    <t>Gills Stage</t>
  </si>
  <si>
    <t>Wheel Chamber</t>
  </si>
  <si>
    <t>Between entrance &amp; Calypso's</t>
  </si>
  <si>
    <t>Cave of Worms</t>
  </si>
  <si>
    <t>South Crawl Junction</t>
  </si>
  <si>
    <t>Broken Column</t>
  </si>
  <si>
    <t>Base Camp (high on ledge)</t>
  </si>
  <si>
    <t>Crabwalk Oxbow</t>
  </si>
  <si>
    <t>Survey</t>
  </si>
  <si>
    <t>Y</t>
  </si>
  <si>
    <t>N</t>
  </si>
  <si>
    <t>First wet inlet</t>
  </si>
  <si>
    <t xml:space="preserve">Great Douk </t>
  </si>
  <si>
    <t xml:space="preserve">Long Churn </t>
  </si>
  <si>
    <t>?</t>
  </si>
  <si>
    <t>Oxbow by waterfall</t>
  </si>
  <si>
    <t xml:space="preserve">Birkwith Cave </t>
  </si>
  <si>
    <t>Sunset Hole</t>
  </si>
  <si>
    <t>Old Ing Cave</t>
  </si>
  <si>
    <t xml:space="preserve">Dow Cave </t>
  </si>
  <si>
    <t>Valley Entrance</t>
  </si>
  <si>
    <t xml:space="preserve">Crackpot </t>
  </si>
  <si>
    <t>Crackpot</t>
  </si>
  <si>
    <t>Chamber, Thistle 3</t>
  </si>
  <si>
    <t>Thistle Cave</t>
  </si>
  <si>
    <t>Bull Pot of the Witches</t>
  </si>
  <si>
    <t>Yordas Cave</t>
  </si>
  <si>
    <t>Cathedral Quarry</t>
  </si>
  <si>
    <t xml:space="preserve">Calf Holes </t>
  </si>
  <si>
    <t>Heron Pot</t>
  </si>
  <si>
    <t xml:space="preserve">Bagshawe </t>
  </si>
  <si>
    <t xml:space="preserve">Carlswark </t>
  </si>
  <si>
    <t>Start of Phone</t>
  </si>
  <si>
    <t>End of Fossils</t>
  </si>
  <si>
    <t>Top of pitch</t>
  </si>
  <si>
    <t>Lower Bung</t>
  </si>
  <si>
    <t>Peak Cavern</t>
  </si>
  <si>
    <t xml:space="preserve">Giants Hole </t>
  </si>
  <si>
    <t>Giants Hole</t>
  </si>
  <si>
    <t>Parc Lead Mine</t>
  </si>
  <si>
    <t>Aberllyn Lead Mine</t>
  </si>
  <si>
    <t>Ogof Nadolig</t>
  </si>
  <si>
    <t>Poachers Cave</t>
  </si>
  <si>
    <t>Yes</t>
  </si>
  <si>
    <t>No</t>
  </si>
  <si>
    <t>Talagoch</t>
  </si>
  <si>
    <t>Base of Abseil</t>
  </si>
  <si>
    <t>Top of Abseil</t>
  </si>
  <si>
    <t>Traverse Start</t>
  </si>
  <si>
    <t>Very bottom</t>
  </si>
  <si>
    <t>Wrysgan</t>
  </si>
  <si>
    <t>Level 1 far end</t>
  </si>
  <si>
    <t>Level 1 first pillar</t>
  </si>
  <si>
    <t>Level 2 base of rope climb</t>
  </si>
  <si>
    <t>Level 3 top of rope climb</t>
  </si>
  <si>
    <t>Penarth</t>
  </si>
  <si>
    <t>Base of pitch</t>
  </si>
  <si>
    <t>Central junction incline base</t>
  </si>
  <si>
    <t>top of handline to bottom</t>
  </si>
  <si>
    <t>Bwlch y Plwm</t>
  </si>
  <si>
    <t>Base of Roman level pitch</t>
  </si>
  <si>
    <t>Picadilly junction</t>
  </si>
  <si>
    <t>In-bye end of traverse</t>
  </si>
  <si>
    <t>Top of roman level pitch</t>
  </si>
  <si>
    <t>Pitch Head/Air Shaft between floors 1 and 2</t>
  </si>
  <si>
    <t>Cwmorthin</t>
  </si>
  <si>
    <t>Caban 1934. Floor DE, Ch 34</t>
  </si>
  <si>
    <t>Compressor Chamber Floor DE</t>
  </si>
  <si>
    <t>G Floor Ch Z38</t>
  </si>
  <si>
    <t>Stripey Vein Far Chamber</t>
  </si>
  <si>
    <t>Top of freefall pitch</t>
  </si>
  <si>
    <t>Wire Ladder</t>
  </si>
  <si>
    <t>Cwmorthin Floor 4</t>
  </si>
  <si>
    <t>Top of fixed ladder climb</t>
  </si>
  <si>
    <t>Top of Hole in Floor Pitch</t>
  </si>
  <si>
    <t>Rhiwbach</t>
  </si>
  <si>
    <t>Base of Waterfall climb Floor F Ch1 East</t>
  </si>
  <si>
    <t>Large Chamber on 1st floor. Floor H Ch2 East</t>
  </si>
  <si>
    <t>Museum on 1st floor. Floor H Ch8 West</t>
  </si>
  <si>
    <t>Museum on floor 4. Floor G Ch8 West</t>
  </si>
  <si>
    <t>Tyrolean start. Floor I Ch3 East</t>
  </si>
  <si>
    <t>Ventilation Door/Head of Incline. Floor H</t>
  </si>
  <si>
    <t>Fish Caves</t>
  </si>
  <si>
    <t>Far end of floor 1 workings</t>
  </si>
  <si>
    <t>Head of main pitch</t>
  </si>
  <si>
    <t>Bridge</t>
  </si>
  <si>
    <t>Far end of floor 1, 5th Adit West</t>
  </si>
  <si>
    <t>Low adit (furthest point of deep adit)</t>
  </si>
  <si>
    <t>Low adit 5 East</t>
  </si>
  <si>
    <t>Low adit 5 West</t>
  </si>
  <si>
    <t>Low adit 4 West</t>
  </si>
  <si>
    <t>Low adit 3 West</t>
  </si>
  <si>
    <t>Low Adit (5)</t>
  </si>
  <si>
    <t>Low Adit Fifth West (2)</t>
  </si>
  <si>
    <t>damaged</t>
  </si>
  <si>
    <t>Ogof Llanymynech</t>
  </si>
  <si>
    <t>Shaft Chamber</t>
  </si>
  <si>
    <t>Inside Squeeze</t>
  </si>
  <si>
    <t>The Belfy</t>
  </si>
  <si>
    <t>5 Ways Chamber</t>
  </si>
  <si>
    <t xml:space="preserve">Gaewern </t>
  </si>
  <si>
    <t>Average</t>
  </si>
  <si>
    <t>Ibbeth Peril</t>
  </si>
  <si>
    <t>Fly Chamber</t>
  </si>
  <si>
    <t>Ogof Pasg/Foel Fawr</t>
  </si>
  <si>
    <t>Entances, Opposite Badgers Pit</t>
  </si>
  <si>
    <t>Waiting Room for Drain Pipe</t>
  </si>
  <si>
    <t>Annual Cons (Table 5.2)</t>
  </si>
  <si>
    <t>Max Hours based on 5.2</t>
  </si>
  <si>
    <t>Max hrs at location (from PHE)</t>
  </si>
  <si>
    <t>Stalactite Passage</t>
  </si>
  <si>
    <t>Unable to recover</t>
  </si>
  <si>
    <t>RIP chamber</t>
  </si>
  <si>
    <t>Ofof Pasg</t>
  </si>
  <si>
    <t>C10 Flat boulder end chamber</t>
  </si>
  <si>
    <t>Symonds Yat</t>
  </si>
  <si>
    <t>Cave/Mine System</t>
  </si>
  <si>
    <t xml:space="preserve">Detector Location </t>
  </si>
  <si>
    <t xml:space="preserve"> </t>
  </si>
  <si>
    <t xml:space="preserve">The following data has been gathered through the support of the Association of Outdoor Education Centres, British Caving Association, Graham Derbyshire, Ministry of Defence and North Wales Mines Inspection group. 
It is made freely available to help better inform all cavers of the radon hazard within the caves and mines within the UK. 
</t>
  </si>
  <si>
    <t>Cave</t>
  </si>
  <si>
    <t>LCMLA Panel Area</t>
  </si>
  <si>
    <t>Trip / routes</t>
  </si>
  <si>
    <t>Concentration</t>
  </si>
  <si>
    <r>
      <t>Bqm</t>
    </r>
    <r>
      <rPr>
        <b/>
        <vertAlign val="superscript"/>
        <sz val="12"/>
        <color rgb="FF000000"/>
        <rFont val="Tahoma"/>
        <family val="2"/>
      </rPr>
      <t>-3</t>
    </r>
  </si>
  <si>
    <t>Porth yr Ogof</t>
  </si>
  <si>
    <t>S Wales</t>
  </si>
  <si>
    <t>Avoiding Mud Hall and Howells Grotto</t>
  </si>
  <si>
    <t>All</t>
  </si>
  <si>
    <t>Goatchurch</t>
  </si>
  <si>
    <t>S England</t>
  </si>
  <si>
    <t>N England</t>
  </si>
  <si>
    <t>Derbyshire</t>
  </si>
  <si>
    <t>Rhiwbach Quarry</t>
  </si>
  <si>
    <t>N Wales</t>
  </si>
  <si>
    <t>Bwlch y Plwm Mine</t>
  </si>
  <si>
    <t>Not beyond Low adit 4</t>
  </si>
  <si>
    <t>Wrysgan Quarry</t>
  </si>
  <si>
    <t>Long Churn</t>
  </si>
  <si>
    <t>Gaewern Quarry</t>
  </si>
  <si>
    <t>Trip</t>
  </si>
  <si>
    <r>
      <t>Concentration Bqm</t>
    </r>
    <r>
      <rPr>
        <b/>
        <vertAlign val="superscript"/>
        <sz val="12"/>
        <color rgb="FF000000"/>
        <rFont val="Tahoma"/>
        <family val="2"/>
      </rPr>
      <t>-3</t>
    </r>
  </si>
  <si>
    <t>Max hours per year at this site to reach 6 mSv</t>
  </si>
  <si>
    <t>Bagshawe Cavern</t>
  </si>
  <si>
    <t>Town Drain Cave</t>
  </si>
  <si>
    <t>Carlswark Cavern</t>
  </si>
  <si>
    <t>Greenbridge Cave</t>
  </si>
  <si>
    <t>Swildons</t>
  </si>
  <si>
    <t>Crackpot Cave</t>
  </si>
  <si>
    <t>Excluding Pot Hole &amp; Upper Series</t>
  </si>
  <si>
    <t>Excluding Stalactite Passage</t>
  </si>
  <si>
    <t>Pridhamsleigh</t>
  </si>
  <si>
    <t>Rod’s Pot</t>
  </si>
  <si>
    <t>Excluding Upper Series Mud sump</t>
  </si>
  <si>
    <t>Ogof Pasg</t>
  </si>
  <si>
    <t>Excluding Howells Grotto</t>
  </si>
  <si>
    <t>Penarth Quarry</t>
  </si>
  <si>
    <t>Birkwith Cave</t>
  </si>
  <si>
    <t>Table 5.1 List of routes and trips in caves and mines whose peak concentration is under 300 Bqm-3</t>
  </si>
  <si>
    <t>Table 5.2 List of caves, mines and trips and peak concentrations encountered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</si>
</sst>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0"/>
      <color rgb="FF000000"/>
      <name val="Arial"/>
      <family val="2"/>
    </font>
    <font>
      <sz val="11"/>
      <color rgb="FF000000"/>
      <name val="Calibri"/>
      <family val="2"/>
      <scheme val="minor"/>
    </font>
    <font>
      <sz val="8"/>
      <name val="Calibri"/>
      <family val="2"/>
      <scheme val="minor"/>
    </font>
    <font>
      <sz val="12"/>
      <name val="Calibri"/>
      <family val="2"/>
      <scheme val="minor"/>
    </font>
    <font>
      <sz val="10"/>
      <color rgb="FF000000"/>
      <name val="Tahoma"/>
      <family val="2"/>
    </font>
    <font>
      <b/>
      <sz val="10"/>
      <color rgb="FF000000"/>
      <name val="Tahoma"/>
      <family val="2"/>
    </font>
    <font>
      <sz val="10"/>
      <color theme="1"/>
      <name val="Calibri"/>
      <family val="2"/>
      <scheme val="minor"/>
    </font>
    <font>
      <b/>
      <sz val="10"/>
      <color theme="1"/>
      <name val="Arial"/>
      <family val="2"/>
    </font>
    <font>
      <sz val="10"/>
      <color theme="1"/>
      <name val="Arial"/>
      <family val="2"/>
    </font>
    <font>
      <sz val="28"/>
      <color theme="1"/>
      <name val="Calibri"/>
      <family val="2"/>
      <scheme val="minor"/>
    </font>
    <font>
      <b/>
      <sz val="12"/>
      <color rgb="FF000000"/>
      <name val="Tahoma"/>
      <family val="2"/>
    </font>
    <font>
      <b/>
      <vertAlign val="superscript"/>
      <sz val="12"/>
      <color rgb="FF000000"/>
      <name val="Tahoma"/>
      <family val="2"/>
    </font>
    <font>
      <sz val="12"/>
      <color rgb="FF000000"/>
      <name val="Tahoma"/>
      <family val="2"/>
    </font>
    <font>
      <b/>
      <sz val="12"/>
      <color theme="1"/>
      <name val="Tahoma"/>
      <family val="2"/>
    </font>
    <font>
      <sz val="11"/>
      <color rgb="FF000000"/>
      <name val="Arial"/>
      <family val="2"/>
    </font>
    <font>
      <sz val="1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rgb="FFFCD5B4"/>
        <bgColor rgb="FF000000"/>
      </patternFill>
    </fill>
  </fills>
  <borders count="16">
    <border>
      <left/>
      <right/>
      <top/>
      <bottom/>
      <diagonal/>
    </border>
    <border>
      <left/>
      <right/>
      <top style="medium">
        <color indexed="64"/>
      </top>
      <bottom/>
      <diagonal/>
    </border>
    <border>
      <left/>
      <right style="medium">
        <color indexed="64"/>
      </right>
      <top/>
      <bottom/>
      <diagonal/>
    </border>
    <border>
      <left/>
      <right/>
      <top style="medium">
        <color theme="1"/>
      </top>
      <bottom/>
      <diagonal/>
    </border>
    <border>
      <left/>
      <right style="medium">
        <color theme="1"/>
      </right>
      <top/>
      <bottom/>
      <diagonal/>
    </border>
    <border>
      <left/>
      <right style="medium">
        <color theme="1"/>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167">
    <xf numFmtId="0" fontId="0" fillId="0" borderId="0" xfId="0"/>
    <xf numFmtId="14" fontId="4" fillId="6" borderId="0" xfId="0" applyNumberFormat="1" applyFont="1" applyFill="1"/>
    <xf numFmtId="14" fontId="4" fillId="3" borderId="0" xfId="0" applyNumberFormat="1" applyFont="1" applyFill="1"/>
    <xf numFmtId="1" fontId="6" fillId="3" borderId="0" xfId="0" applyNumberFormat="1" applyFont="1" applyFill="1" applyAlignment="1">
      <alignment vertical="top"/>
    </xf>
    <xf numFmtId="0" fontId="0" fillId="0" borderId="0" xfId="0" applyFont="1" applyAlignment="1">
      <alignment vertical="top"/>
    </xf>
    <xf numFmtId="0" fontId="0" fillId="0" borderId="0" xfId="0" applyFont="1"/>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14" fontId="0" fillId="5" borderId="0" xfId="0" applyNumberFormat="1" applyFont="1" applyFill="1" applyBorder="1"/>
    <xf numFmtId="0" fontId="0" fillId="5" borderId="0" xfId="0" applyFont="1" applyFill="1" applyBorder="1"/>
    <xf numFmtId="0" fontId="0" fillId="5" borderId="0" xfId="0" applyFont="1" applyFill="1"/>
    <xf numFmtId="0" fontId="2" fillId="5" borderId="0" xfId="0" applyFont="1" applyFill="1" applyAlignment="1">
      <alignment vertical="top"/>
    </xf>
    <xf numFmtId="0" fontId="0" fillId="9" borderId="0" xfId="0" applyFont="1" applyFill="1"/>
    <xf numFmtId="0" fontId="2" fillId="9" borderId="0" xfId="0" applyFont="1" applyFill="1" applyAlignment="1">
      <alignment vertical="top"/>
    </xf>
    <xf numFmtId="14" fontId="0" fillId="9" borderId="0" xfId="0" applyNumberFormat="1" applyFont="1" applyFill="1" applyBorder="1"/>
    <xf numFmtId="0" fontId="0" fillId="9" borderId="0" xfId="0" applyFont="1" applyFill="1" applyBorder="1"/>
    <xf numFmtId="17" fontId="0" fillId="5" borderId="0" xfId="0" applyNumberFormat="1" applyFont="1" applyFill="1" applyBorder="1"/>
    <xf numFmtId="17" fontId="0" fillId="9" borderId="0" xfId="0" applyNumberFormat="1" applyFont="1" applyFill="1" applyBorder="1"/>
    <xf numFmtId="0" fontId="2" fillId="0" borderId="0" xfId="0" applyFont="1" applyAlignment="1">
      <alignment vertical="top"/>
    </xf>
    <xf numFmtId="0" fontId="0" fillId="0" borderId="0" xfId="0" applyFont="1" applyBorder="1"/>
    <xf numFmtId="0" fontId="9" fillId="0" borderId="0" xfId="0" applyFont="1" applyBorder="1" applyAlignment="1">
      <alignment vertical="top"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2" fillId="5" borderId="0" xfId="0" applyFont="1" applyFill="1" applyAlignment="1">
      <alignment horizontal="center" vertical="center"/>
    </xf>
    <xf numFmtId="14" fontId="0" fillId="5" borderId="0" xfId="0" applyNumberFormat="1" applyFont="1" applyFill="1"/>
    <xf numFmtId="0" fontId="2" fillId="9" borderId="0" xfId="0" applyFont="1" applyFill="1" applyAlignment="1">
      <alignment horizontal="center" vertical="center"/>
    </xf>
    <xf numFmtId="14" fontId="0" fillId="9" borderId="0" xfId="0" applyNumberFormat="1" applyFont="1" applyFill="1"/>
    <xf numFmtId="1" fontId="2" fillId="9" borderId="0" xfId="0" applyNumberFormat="1" applyFont="1" applyFill="1" applyAlignment="1">
      <alignment horizontal="center" vertical="center"/>
    </xf>
    <xf numFmtId="1" fontId="2" fillId="5" borderId="0" xfId="0" applyNumberFormat="1" applyFont="1" applyFill="1" applyAlignment="1">
      <alignment horizontal="center" vertical="center"/>
    </xf>
    <xf numFmtId="14" fontId="0" fillId="16" borderId="0" xfId="0" applyNumberFormat="1" applyFont="1" applyFill="1"/>
    <xf numFmtId="1" fontId="2" fillId="9" borderId="6" xfId="0" applyNumberFormat="1" applyFont="1" applyFill="1" applyBorder="1" applyAlignment="1">
      <alignment horizontal="center" vertical="center"/>
    </xf>
    <xf numFmtId="0" fontId="0" fillId="0" borderId="0" xfId="0" applyFont="1" applyAlignment="1">
      <alignment horizontal="center" vertical="center"/>
    </xf>
    <xf numFmtId="0" fontId="0" fillId="15" borderId="5" xfId="0" applyFont="1" applyFill="1" applyBorder="1" applyAlignment="1">
      <alignment horizontal="center"/>
    </xf>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2" fillId="2" borderId="0" xfId="0" applyFont="1" applyFill="1" applyBorder="1" applyAlignment="1">
      <alignment horizontal="left" vertical="center"/>
    </xf>
    <xf numFmtId="1" fontId="2" fillId="2" borderId="0" xfId="0" applyNumberFormat="1" applyFont="1" applyFill="1" applyBorder="1" applyAlignment="1">
      <alignment horizontal="center" vertical="center"/>
    </xf>
    <xf numFmtId="14" fontId="0" fillId="2" borderId="0" xfId="0" applyNumberFormat="1" applyFont="1" applyFill="1" applyBorder="1"/>
    <xf numFmtId="0" fontId="0" fillId="2" borderId="0" xfId="0" applyFont="1" applyFill="1" applyBorder="1"/>
    <xf numFmtId="0" fontId="0" fillId="0" borderId="4" xfId="0" applyFont="1" applyBorder="1"/>
    <xf numFmtId="0" fontId="2" fillId="7" borderId="0" xfId="0" applyFont="1" applyFill="1" applyBorder="1" applyAlignment="1">
      <alignment horizontal="left" vertical="center"/>
    </xf>
    <xf numFmtId="1" fontId="2" fillId="7" borderId="0" xfId="0" applyNumberFormat="1" applyFont="1" applyFill="1" applyBorder="1" applyAlignment="1">
      <alignment horizontal="center" vertical="center"/>
    </xf>
    <xf numFmtId="14" fontId="0" fillId="7" borderId="0" xfId="0" applyNumberFormat="1" applyFont="1" applyFill="1" applyBorder="1"/>
    <xf numFmtId="0" fontId="0" fillId="7" borderId="0" xfId="0" applyFont="1" applyFill="1" applyBorder="1"/>
    <xf numFmtId="0" fontId="0" fillId="7" borderId="4" xfId="0" applyFont="1" applyFill="1" applyBorder="1"/>
    <xf numFmtId="0" fontId="0" fillId="7" borderId="0" xfId="0" applyFont="1" applyFill="1"/>
    <xf numFmtId="1" fontId="2" fillId="2" borderId="6" xfId="0" applyNumberFormat="1" applyFont="1" applyFill="1" applyBorder="1" applyAlignment="1">
      <alignment horizontal="center" vertical="center"/>
    </xf>
    <xf numFmtId="1" fontId="2" fillId="7" borderId="6" xfId="0" applyNumberFormat="1" applyFont="1" applyFill="1" applyBorder="1" applyAlignment="1">
      <alignment horizontal="center" vertical="center"/>
    </xf>
    <xf numFmtId="14" fontId="0" fillId="7" borderId="0" xfId="0" applyNumberFormat="1" applyFont="1" applyFill="1" applyBorder="1" applyAlignment="1"/>
    <xf numFmtId="0" fontId="0" fillId="7" borderId="0" xfId="0" applyFont="1" applyFill="1" applyBorder="1" applyAlignment="1"/>
    <xf numFmtId="0" fontId="0" fillId="2" borderId="0" xfId="0" applyFont="1" applyFill="1" applyBorder="1" applyAlignment="1">
      <alignment horizontal="left"/>
    </xf>
    <xf numFmtId="0" fontId="0" fillId="2" borderId="0" xfId="0" applyFont="1" applyFill="1"/>
    <xf numFmtId="0" fontId="0" fillId="2" borderId="4" xfId="0" applyFont="1" applyFill="1" applyBorder="1"/>
    <xf numFmtId="0" fontId="0" fillId="7" borderId="0" xfId="0" applyFont="1" applyFill="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0" fillId="6" borderId="0" xfId="0" applyFont="1" applyFill="1" applyAlignment="1">
      <alignment horizontal="center" vertical="center"/>
    </xf>
    <xf numFmtId="0" fontId="2" fillId="6" borderId="0" xfId="0" applyFont="1" applyFill="1" applyAlignment="1">
      <alignment vertical="top"/>
    </xf>
    <xf numFmtId="1" fontId="2" fillId="6" borderId="0" xfId="0" applyNumberFormat="1" applyFont="1" applyFill="1" applyAlignment="1">
      <alignment vertical="top"/>
    </xf>
    <xf numFmtId="0" fontId="0" fillId="6" borderId="0" xfId="0" applyFont="1" applyFill="1" applyBorder="1"/>
    <xf numFmtId="14" fontId="0" fillId="6" borderId="0" xfId="0" applyNumberFormat="1" applyFont="1" applyFill="1" applyBorder="1"/>
    <xf numFmtId="0" fontId="0" fillId="6" borderId="0" xfId="0" applyFont="1" applyFill="1"/>
    <xf numFmtId="0" fontId="0" fillId="3" borderId="0" xfId="0" applyFont="1" applyFill="1" applyAlignment="1">
      <alignment horizontal="center" vertical="center"/>
    </xf>
    <xf numFmtId="0" fontId="2" fillId="3" borderId="0" xfId="0" applyFont="1" applyFill="1" applyAlignment="1">
      <alignment vertical="top"/>
    </xf>
    <xf numFmtId="0" fontId="0" fillId="3" borderId="0" xfId="0" applyFont="1" applyFill="1" applyBorder="1"/>
    <xf numFmtId="14" fontId="0" fillId="3" borderId="0" xfId="0" applyNumberFormat="1" applyFont="1" applyFill="1" applyBorder="1"/>
    <xf numFmtId="0" fontId="0" fillId="3" borderId="0" xfId="0" applyFont="1" applyFill="1"/>
    <xf numFmtId="1" fontId="2" fillId="3" borderId="0" xfId="0" applyNumberFormat="1" applyFont="1" applyFill="1" applyAlignment="1">
      <alignment vertical="top"/>
    </xf>
    <xf numFmtId="1" fontId="2" fillId="3" borderId="6" xfId="0" applyNumberFormat="1" applyFont="1" applyFill="1" applyBorder="1" applyAlignment="1">
      <alignment horizontal="center" vertical="center"/>
    </xf>
    <xf numFmtId="1" fontId="0" fillId="0" borderId="0" xfId="0" applyNumberFormat="1" applyFont="1" applyAlignment="1">
      <alignment vertical="top"/>
    </xf>
    <xf numFmtId="0" fontId="0" fillId="4" borderId="0" xfId="0" applyFont="1" applyFill="1" applyAlignment="1">
      <alignment horizontal="center" vertical="center"/>
    </xf>
    <xf numFmtId="0" fontId="2" fillId="4" borderId="0" xfId="0" applyFont="1" applyFill="1" applyAlignment="1">
      <alignment vertical="top"/>
    </xf>
    <xf numFmtId="1" fontId="2" fillId="4" borderId="0" xfId="0" applyNumberFormat="1" applyFont="1" applyFill="1" applyAlignment="1">
      <alignment vertical="top"/>
    </xf>
    <xf numFmtId="0" fontId="0" fillId="4" borderId="0" xfId="0" applyFont="1" applyFill="1" applyBorder="1"/>
    <xf numFmtId="14" fontId="0" fillId="4" borderId="0" xfId="0" applyNumberFormat="1" applyFont="1" applyFill="1" applyBorder="1"/>
    <xf numFmtId="14" fontId="0" fillId="4" borderId="0" xfId="0" applyNumberFormat="1" applyFont="1" applyFill="1"/>
    <xf numFmtId="0" fontId="0" fillId="4" borderId="0" xfId="0" applyFont="1" applyFill="1"/>
    <xf numFmtId="0" fontId="0" fillId="8" borderId="0" xfId="0" applyFont="1" applyFill="1" applyAlignment="1">
      <alignment horizontal="center" vertical="center"/>
    </xf>
    <xf numFmtId="0" fontId="2" fillId="8" borderId="0" xfId="0" applyFont="1" applyFill="1" applyAlignment="1">
      <alignment vertical="top"/>
    </xf>
    <xf numFmtId="1" fontId="2" fillId="8" borderId="0" xfId="0" applyNumberFormat="1" applyFont="1" applyFill="1" applyAlignment="1">
      <alignment vertical="top"/>
    </xf>
    <xf numFmtId="0" fontId="0" fillId="8" borderId="0" xfId="0" applyFont="1" applyFill="1" applyBorder="1"/>
    <xf numFmtId="14" fontId="0" fillId="8" borderId="0" xfId="0" applyNumberFormat="1" applyFont="1" applyFill="1" applyBorder="1"/>
    <xf numFmtId="14" fontId="0" fillId="8" borderId="0" xfId="0" applyNumberFormat="1" applyFont="1" applyFill="1"/>
    <xf numFmtId="0" fontId="0" fillId="8" borderId="0" xfId="0" applyFont="1" applyFill="1"/>
    <xf numFmtId="1" fontId="0" fillId="0" borderId="0" xfId="0" applyNumberFormat="1" applyFont="1"/>
    <xf numFmtId="1" fontId="2" fillId="0" borderId="0" xfId="0" applyNumberFormat="1" applyFont="1" applyAlignment="1">
      <alignment vertical="top"/>
    </xf>
    <xf numFmtId="0" fontId="11" fillId="0" borderId="0" xfId="0" applyFont="1" applyBorder="1" applyAlignment="1">
      <alignment vertical="top" wrapText="1"/>
    </xf>
    <xf numFmtId="0" fontId="11" fillId="0" borderId="0" xfId="0" applyFont="1" applyBorder="1" applyAlignment="1">
      <alignment horizontal="center" vertical="center" wrapText="1"/>
    </xf>
    <xf numFmtId="1" fontId="11" fillId="0" borderId="0" xfId="0" applyNumberFormat="1" applyFont="1" applyBorder="1" applyAlignment="1">
      <alignment horizontal="center" vertical="center" wrapText="1"/>
    </xf>
    <xf numFmtId="0" fontId="11" fillId="0" borderId="6" xfId="0" applyFont="1" applyBorder="1" applyAlignment="1">
      <alignment horizontal="center" vertical="center" wrapText="1"/>
    </xf>
    <xf numFmtId="17" fontId="0" fillId="0" borderId="0" xfId="0" applyNumberFormat="1" applyFont="1" applyBorder="1" applyAlignment="1">
      <alignment horizontal="center" vertical="center" wrapText="1"/>
    </xf>
    <xf numFmtId="0" fontId="0" fillId="14" borderId="0" xfId="0" applyFont="1" applyFill="1" applyAlignment="1">
      <alignment horizontal="center" vertical="center"/>
    </xf>
    <xf numFmtId="0" fontId="0" fillId="14" borderId="0" xfId="0" applyFont="1" applyFill="1"/>
    <xf numFmtId="1" fontId="0" fillId="14" borderId="0" xfId="0" applyNumberFormat="1" applyFont="1" applyFill="1"/>
    <xf numFmtId="164" fontId="0" fillId="14" borderId="0" xfId="0" applyNumberFormat="1" applyFont="1" applyFill="1" applyBorder="1" applyAlignment="1">
      <alignment horizontal="center" vertical="center"/>
    </xf>
    <xf numFmtId="0" fontId="0" fillId="14" borderId="0" xfId="0" applyFont="1" applyFill="1" applyBorder="1" applyAlignment="1">
      <alignment horizontal="center" vertical="center"/>
    </xf>
    <xf numFmtId="0" fontId="0" fillId="14" borderId="0" xfId="0" applyFont="1" applyFill="1" applyBorder="1"/>
    <xf numFmtId="14" fontId="0" fillId="14" borderId="0" xfId="0" applyNumberFormat="1" applyFont="1" applyFill="1" applyBorder="1"/>
    <xf numFmtId="17" fontId="0" fillId="14" borderId="0" xfId="0" applyNumberFormat="1" applyFont="1" applyFill="1" applyBorder="1"/>
    <xf numFmtId="17" fontId="0" fillId="14" borderId="0" xfId="0" applyNumberFormat="1" applyFont="1" applyFill="1"/>
    <xf numFmtId="14" fontId="0" fillId="14" borderId="0" xfId="0" applyNumberFormat="1" applyFont="1" applyFill="1" applyBorder="1" applyAlignment="1">
      <alignment horizontal="center" vertical="center"/>
    </xf>
    <xf numFmtId="0" fontId="0" fillId="13" borderId="0" xfId="0" applyFont="1" applyFill="1" applyAlignment="1">
      <alignment horizontal="center" vertical="center"/>
    </xf>
    <xf numFmtId="0" fontId="0" fillId="13" borderId="0" xfId="0" applyFont="1" applyFill="1"/>
    <xf numFmtId="0" fontId="0" fillId="13" borderId="0" xfId="0" applyFont="1" applyFill="1" applyBorder="1"/>
    <xf numFmtId="1" fontId="0" fillId="13" borderId="0" xfId="0" applyNumberFormat="1" applyFont="1" applyFill="1"/>
    <xf numFmtId="14" fontId="0" fillId="13" borderId="0" xfId="0" applyNumberFormat="1" applyFont="1" applyFill="1" applyBorder="1"/>
    <xf numFmtId="17" fontId="0" fillId="13" borderId="0" xfId="0" applyNumberFormat="1" applyFont="1" applyFill="1" applyBorder="1"/>
    <xf numFmtId="17" fontId="0" fillId="13" borderId="0" xfId="0" applyNumberFormat="1" applyFont="1" applyFill="1"/>
    <xf numFmtId="14" fontId="0" fillId="13" borderId="0" xfId="0" applyNumberFormat="1" applyFont="1" applyFill="1" applyBorder="1" applyAlignment="1">
      <alignment horizontal="center" vertical="center"/>
    </xf>
    <xf numFmtId="0" fontId="0" fillId="13" borderId="0" xfId="0" applyFont="1" applyFill="1" applyBorder="1" applyAlignment="1">
      <alignment horizontal="center" vertical="center"/>
    </xf>
    <xf numFmtId="0" fontId="0" fillId="14" borderId="0" xfId="0" applyFont="1" applyFill="1" applyAlignment="1">
      <alignment horizontal="left"/>
    </xf>
    <xf numFmtId="14" fontId="0" fillId="14" borderId="0" xfId="0" applyNumberFormat="1" applyFont="1" applyFill="1" applyBorder="1" applyAlignment="1">
      <alignment horizontal="center"/>
    </xf>
    <xf numFmtId="0" fontId="0" fillId="14" borderId="0" xfId="0" applyFont="1" applyFill="1" applyBorder="1" applyAlignment="1">
      <alignment horizontal="center"/>
    </xf>
    <xf numFmtId="0" fontId="0" fillId="14" borderId="0" xfId="0" applyFont="1" applyFill="1" applyBorder="1" applyAlignment="1">
      <alignment horizontal="left"/>
    </xf>
    <xf numFmtId="1" fontId="0" fillId="14" borderId="6" xfId="0" applyNumberFormat="1" applyFont="1" applyFill="1" applyBorder="1" applyAlignment="1">
      <alignment horizontal="center" vertical="center"/>
    </xf>
    <xf numFmtId="1" fontId="0" fillId="13" borderId="6" xfId="0" applyNumberFormat="1" applyFont="1" applyFill="1" applyBorder="1" applyAlignment="1">
      <alignment horizontal="center" vertical="center"/>
    </xf>
    <xf numFmtId="17" fontId="0" fillId="0" borderId="0" xfId="0" applyNumberFormat="1" applyFont="1" applyBorder="1"/>
    <xf numFmtId="0" fontId="13" fillId="0" borderId="14" xfId="0" applyFont="1" applyBorder="1" applyAlignment="1">
      <alignment vertical="center" wrapText="1"/>
    </xf>
    <xf numFmtId="0" fontId="13" fillId="0" borderId="15" xfId="0" applyFont="1" applyBorder="1" applyAlignment="1">
      <alignment vertical="center" wrapText="1"/>
    </xf>
    <xf numFmtId="0" fontId="15" fillId="0" borderId="12" xfId="0" applyFont="1" applyBorder="1" applyAlignment="1">
      <alignment vertical="center" wrapText="1"/>
    </xf>
    <xf numFmtId="0" fontId="15" fillId="0" borderId="15" xfId="0" applyFont="1" applyBorder="1" applyAlignment="1">
      <alignment vertical="center" wrapText="1"/>
    </xf>
    <xf numFmtId="0" fontId="15" fillId="0" borderId="15" xfId="0" applyFont="1" applyBorder="1" applyAlignment="1">
      <alignment horizontal="right" vertical="center" wrapText="1"/>
    </xf>
    <xf numFmtId="0" fontId="13" fillId="0" borderId="10" xfId="0" applyFont="1" applyBorder="1" applyAlignment="1">
      <alignment vertical="center" wrapText="1"/>
    </xf>
    <xf numFmtId="0" fontId="13" fillId="0" borderId="13" xfId="0" applyFont="1" applyBorder="1" applyAlignment="1">
      <alignment vertical="center" wrapText="1"/>
    </xf>
    <xf numFmtId="0" fontId="17" fillId="0" borderId="0" xfId="0" applyFont="1" applyBorder="1" applyAlignment="1">
      <alignment horizontal="center" vertical="center" wrapText="1"/>
    </xf>
    <xf numFmtId="0" fontId="0" fillId="6" borderId="0" xfId="0" applyFont="1" applyFill="1" applyAlignment="1">
      <alignment vertical="top"/>
    </xf>
    <xf numFmtId="0" fontId="18" fillId="3" borderId="0" xfId="0" applyFont="1" applyFill="1" applyAlignment="1">
      <alignment vertical="top"/>
    </xf>
    <xf numFmtId="0" fontId="0" fillId="3" borderId="0" xfId="0" applyFont="1" applyFill="1" applyAlignment="1">
      <alignment vertical="top"/>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11" xfId="0" applyFont="1" applyBorder="1" applyAlignment="1">
      <alignment vertical="center" wrapText="1"/>
    </xf>
    <xf numFmtId="0" fontId="13" fillId="0" borderId="12" xfId="0"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0" fillId="15" borderId="1" xfId="0" applyFont="1" applyFill="1" applyBorder="1" applyAlignment="1">
      <alignment horizontal="center"/>
    </xf>
    <xf numFmtId="1" fontId="2" fillId="7" borderId="6" xfId="0" applyNumberFormat="1" applyFont="1" applyFill="1" applyBorder="1" applyAlignment="1">
      <alignment horizontal="center" vertical="center"/>
    </xf>
    <xf numFmtId="0" fontId="0" fillId="0" borderId="0" xfId="0" applyFont="1" applyBorder="1" applyAlignment="1">
      <alignment horizontal="center" vertical="center"/>
    </xf>
    <xf numFmtId="1" fontId="2" fillId="2" borderId="6" xfId="0" applyNumberFormat="1" applyFont="1" applyFill="1" applyBorder="1" applyAlignment="1">
      <alignment horizontal="center" vertical="center"/>
    </xf>
    <xf numFmtId="0" fontId="0" fillId="11" borderId="1" xfId="0" applyFont="1" applyFill="1" applyBorder="1" applyAlignment="1">
      <alignment horizontal="center"/>
    </xf>
    <xf numFmtId="0" fontId="0" fillId="10" borderId="1" xfId="0" applyFont="1" applyFill="1" applyBorder="1" applyAlignment="1">
      <alignment horizontal="center"/>
    </xf>
    <xf numFmtId="0" fontId="0" fillId="12" borderId="1" xfId="0" applyFont="1" applyFill="1" applyBorder="1" applyAlignment="1">
      <alignment horizontal="center"/>
    </xf>
    <xf numFmtId="0" fontId="0" fillId="3" borderId="1" xfId="0" applyFont="1" applyFill="1" applyBorder="1" applyAlignment="1">
      <alignment horizontal="center"/>
    </xf>
    <xf numFmtId="0" fontId="0" fillId="7" borderId="0" xfId="0" applyFont="1" applyFill="1" applyBorder="1" applyAlignment="1">
      <alignment horizontal="center"/>
    </xf>
    <xf numFmtId="0" fontId="0" fillId="7" borderId="0" xfId="0" applyFont="1" applyFill="1" applyBorder="1" applyAlignment="1">
      <alignment horizontal="center" vertical="center"/>
    </xf>
    <xf numFmtId="0" fontId="0" fillId="9" borderId="0" xfId="0" applyFont="1" applyFill="1" applyBorder="1" applyAlignment="1">
      <alignment horizontal="center" vertical="center"/>
    </xf>
    <xf numFmtId="1" fontId="2" fillId="5" borderId="6" xfId="0" applyNumberFormat="1" applyFont="1" applyFill="1" applyBorder="1" applyAlignment="1">
      <alignment horizontal="center" vertical="center"/>
    </xf>
    <xf numFmtId="1" fontId="2" fillId="9" borderId="6" xfId="0" applyNumberFormat="1" applyFont="1" applyFill="1" applyBorder="1" applyAlignment="1">
      <alignment horizontal="center" vertical="center"/>
    </xf>
    <xf numFmtId="0" fontId="1" fillId="11" borderId="1" xfId="0" applyFont="1" applyFill="1" applyBorder="1" applyAlignment="1">
      <alignment horizontal="center"/>
    </xf>
    <xf numFmtId="0" fontId="1" fillId="10" borderId="1" xfId="0" applyFont="1" applyFill="1" applyBorder="1" applyAlignment="1">
      <alignment horizontal="center"/>
    </xf>
    <xf numFmtId="0" fontId="1" fillId="12" borderId="1" xfId="0" applyFont="1" applyFill="1" applyBorder="1" applyAlignment="1">
      <alignment horizontal="center"/>
    </xf>
    <xf numFmtId="0" fontId="1" fillId="3" borderId="1" xfId="0" applyFont="1" applyFill="1" applyBorder="1" applyAlignment="1">
      <alignment horizontal="center"/>
    </xf>
    <xf numFmtId="1" fontId="2" fillId="3" borderId="6" xfId="0" applyNumberFormat="1" applyFont="1" applyFill="1" applyBorder="1" applyAlignment="1">
      <alignment horizontal="center" vertical="center"/>
    </xf>
    <xf numFmtId="1" fontId="2" fillId="6" borderId="6"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1" fontId="2" fillId="8" borderId="6" xfId="0" applyNumberFormat="1" applyFont="1" applyFill="1" applyBorder="1" applyAlignment="1">
      <alignment horizontal="center" vertical="center"/>
    </xf>
    <xf numFmtId="0" fontId="0" fillId="15" borderId="3" xfId="0" applyFont="1" applyFill="1" applyBorder="1" applyAlignment="1">
      <alignment horizontal="center"/>
    </xf>
    <xf numFmtId="1" fontId="0" fillId="13" borderId="6" xfId="0" applyNumberFormat="1" applyFont="1" applyFill="1" applyBorder="1" applyAlignment="1">
      <alignment horizontal="center" vertical="center"/>
    </xf>
    <xf numFmtId="1" fontId="0" fillId="14" borderId="6" xfId="0" applyNumberFormat="1" applyFont="1" applyFill="1" applyBorder="1" applyAlignment="1">
      <alignment horizontal="center" vertical="center"/>
    </xf>
    <xf numFmtId="1" fontId="0" fillId="14" borderId="7" xfId="0" applyNumberFormat="1" applyFont="1" applyFill="1" applyBorder="1" applyAlignment="1">
      <alignment horizontal="center" vertical="center"/>
    </xf>
    <xf numFmtId="1" fontId="0" fillId="14" borderId="8" xfId="0" applyNumberFormat="1" applyFont="1" applyFill="1" applyBorder="1" applyAlignment="1">
      <alignment horizontal="center" vertical="center"/>
    </xf>
    <xf numFmtId="1" fontId="0" fillId="14" borderId="9" xfId="0" applyNumberFormat="1" applyFont="1" applyFill="1" applyBorder="1" applyAlignment="1">
      <alignment horizontal="center" vertical="center"/>
    </xf>
    <xf numFmtId="1" fontId="0" fillId="13" borderId="7" xfId="0" applyNumberFormat="1" applyFont="1" applyFill="1" applyBorder="1" applyAlignment="1">
      <alignment horizontal="center" vertical="center"/>
    </xf>
    <xf numFmtId="1" fontId="0" fillId="13" borderId="8" xfId="0" applyNumberFormat="1" applyFont="1" applyFill="1" applyBorder="1" applyAlignment="1">
      <alignment horizontal="center" vertical="center"/>
    </xf>
    <xf numFmtId="1" fontId="0" fillId="13" borderId="9"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D211C-781C-0743-9C17-648D3016C941}">
  <dimension ref="A1:J32"/>
  <sheetViews>
    <sheetView showGridLines="0" tabSelected="1" workbookViewId="0">
      <selection activeCell="R26" sqref="R26"/>
    </sheetView>
  </sheetViews>
  <sheetFormatPr baseColWidth="10" defaultRowHeight="15" x14ac:dyDescent="0.2"/>
  <sheetData>
    <row r="1" spans="1:10" x14ac:dyDescent="0.2">
      <c r="A1" t="s">
        <v>308</v>
      </c>
    </row>
    <row r="4" spans="1:10" x14ac:dyDescent="0.2">
      <c r="B4" s="130" t="s">
        <v>309</v>
      </c>
      <c r="C4" s="131"/>
      <c r="D4" s="131"/>
      <c r="E4" s="131"/>
      <c r="F4" s="131"/>
      <c r="G4" s="131"/>
      <c r="H4" s="131"/>
      <c r="I4" s="131"/>
      <c r="J4" s="131"/>
    </row>
    <row r="5" spans="1:10" x14ac:dyDescent="0.2">
      <c r="B5" s="131"/>
      <c r="C5" s="131"/>
      <c r="D5" s="131"/>
      <c r="E5" s="131"/>
      <c r="F5" s="131"/>
      <c r="G5" s="131"/>
      <c r="H5" s="131"/>
      <c r="I5" s="131"/>
      <c r="J5" s="131"/>
    </row>
    <row r="6" spans="1:10" x14ac:dyDescent="0.2">
      <c r="B6" s="131"/>
      <c r="C6" s="131"/>
      <c r="D6" s="131"/>
      <c r="E6" s="131"/>
      <c r="F6" s="131"/>
      <c r="G6" s="131"/>
      <c r="H6" s="131"/>
      <c r="I6" s="131"/>
      <c r="J6" s="131"/>
    </row>
    <row r="7" spans="1:10" x14ac:dyDescent="0.2">
      <c r="B7" s="131"/>
      <c r="C7" s="131"/>
      <c r="D7" s="131"/>
      <c r="E7" s="131"/>
      <c r="F7" s="131"/>
      <c r="G7" s="131"/>
      <c r="H7" s="131"/>
      <c r="I7" s="131"/>
      <c r="J7" s="131"/>
    </row>
    <row r="8" spans="1:10" x14ac:dyDescent="0.2">
      <c r="B8" s="131"/>
      <c r="C8" s="131"/>
      <c r="D8" s="131"/>
      <c r="E8" s="131"/>
      <c r="F8" s="131"/>
      <c r="G8" s="131"/>
      <c r="H8" s="131"/>
      <c r="I8" s="131"/>
      <c r="J8" s="131"/>
    </row>
    <row r="9" spans="1:10" x14ac:dyDescent="0.2">
      <c r="B9" s="131"/>
      <c r="C9" s="131"/>
      <c r="D9" s="131"/>
      <c r="E9" s="131"/>
      <c r="F9" s="131"/>
      <c r="G9" s="131"/>
      <c r="H9" s="131"/>
      <c r="I9" s="131"/>
      <c r="J9" s="131"/>
    </row>
    <row r="10" spans="1:10" x14ac:dyDescent="0.2">
      <c r="B10" s="131"/>
      <c r="C10" s="131"/>
      <c r="D10" s="131"/>
      <c r="E10" s="131"/>
      <c r="F10" s="131"/>
      <c r="G10" s="131"/>
      <c r="H10" s="131"/>
      <c r="I10" s="131"/>
      <c r="J10" s="131"/>
    </row>
    <row r="11" spans="1:10" x14ac:dyDescent="0.2">
      <c r="B11" s="131"/>
      <c r="C11" s="131"/>
      <c r="D11" s="131"/>
      <c r="E11" s="131"/>
      <c r="F11" s="131"/>
      <c r="G11" s="131"/>
      <c r="H11" s="131"/>
      <c r="I11" s="131"/>
      <c r="J11" s="131"/>
    </row>
    <row r="12" spans="1:10" x14ac:dyDescent="0.2">
      <c r="B12" s="131"/>
      <c r="C12" s="131"/>
      <c r="D12" s="131"/>
      <c r="E12" s="131"/>
      <c r="F12" s="131"/>
      <c r="G12" s="131"/>
      <c r="H12" s="131"/>
      <c r="I12" s="131"/>
      <c r="J12" s="131"/>
    </row>
    <row r="13" spans="1:10" x14ac:dyDescent="0.2">
      <c r="B13" s="131"/>
      <c r="C13" s="131"/>
      <c r="D13" s="131"/>
      <c r="E13" s="131"/>
      <c r="F13" s="131"/>
      <c r="G13" s="131"/>
      <c r="H13" s="131"/>
      <c r="I13" s="131"/>
      <c r="J13" s="131"/>
    </row>
    <row r="14" spans="1:10" x14ac:dyDescent="0.2">
      <c r="B14" s="131"/>
      <c r="C14" s="131"/>
      <c r="D14" s="131"/>
      <c r="E14" s="131"/>
      <c r="F14" s="131"/>
      <c r="G14" s="131"/>
      <c r="H14" s="131"/>
      <c r="I14" s="131"/>
      <c r="J14" s="131"/>
    </row>
    <row r="15" spans="1:10" x14ac:dyDescent="0.2">
      <c r="B15" s="131"/>
      <c r="C15" s="131"/>
      <c r="D15" s="131"/>
      <c r="E15" s="131"/>
      <c r="F15" s="131"/>
      <c r="G15" s="131"/>
      <c r="H15" s="131"/>
      <c r="I15" s="131"/>
      <c r="J15" s="131"/>
    </row>
    <row r="16" spans="1:10" x14ac:dyDescent="0.2">
      <c r="B16" s="131"/>
      <c r="C16" s="131"/>
      <c r="D16" s="131"/>
      <c r="E16" s="131"/>
      <c r="F16" s="131"/>
      <c r="G16" s="131"/>
      <c r="H16" s="131"/>
      <c r="I16" s="131"/>
      <c r="J16" s="131"/>
    </row>
    <row r="17" spans="2:10" x14ac:dyDescent="0.2">
      <c r="B17" s="131"/>
      <c r="C17" s="131"/>
      <c r="D17" s="131"/>
      <c r="E17" s="131"/>
      <c r="F17" s="131"/>
      <c r="G17" s="131"/>
      <c r="H17" s="131"/>
      <c r="I17" s="131"/>
      <c r="J17" s="131"/>
    </row>
    <row r="18" spans="2:10" x14ac:dyDescent="0.2">
      <c r="B18" s="131"/>
      <c r="C18" s="131"/>
      <c r="D18" s="131"/>
      <c r="E18" s="131"/>
      <c r="F18" s="131"/>
      <c r="G18" s="131"/>
      <c r="H18" s="131"/>
      <c r="I18" s="131"/>
      <c r="J18" s="131"/>
    </row>
    <row r="19" spans="2:10" x14ac:dyDescent="0.2">
      <c r="B19" s="131"/>
      <c r="C19" s="131"/>
      <c r="D19" s="131"/>
      <c r="E19" s="131"/>
      <c r="F19" s="131"/>
      <c r="G19" s="131"/>
      <c r="H19" s="131"/>
      <c r="I19" s="131"/>
      <c r="J19" s="131"/>
    </row>
    <row r="20" spans="2:10" x14ac:dyDescent="0.2">
      <c r="B20" s="131"/>
      <c r="C20" s="131"/>
      <c r="D20" s="131"/>
      <c r="E20" s="131"/>
      <c r="F20" s="131"/>
      <c r="G20" s="131"/>
      <c r="H20" s="131"/>
      <c r="I20" s="131"/>
      <c r="J20" s="131"/>
    </row>
    <row r="21" spans="2:10" x14ac:dyDescent="0.2">
      <c r="B21" s="131"/>
      <c r="C21" s="131"/>
      <c r="D21" s="131"/>
      <c r="E21" s="131"/>
      <c r="F21" s="131"/>
      <c r="G21" s="131"/>
      <c r="H21" s="131"/>
      <c r="I21" s="131"/>
      <c r="J21" s="131"/>
    </row>
    <row r="22" spans="2:10" x14ac:dyDescent="0.2">
      <c r="B22" s="131"/>
      <c r="C22" s="131"/>
      <c r="D22" s="131"/>
      <c r="E22" s="131"/>
      <c r="F22" s="131"/>
      <c r="G22" s="131"/>
      <c r="H22" s="131"/>
      <c r="I22" s="131"/>
      <c r="J22" s="131"/>
    </row>
    <row r="23" spans="2:10" x14ac:dyDescent="0.2">
      <c r="B23" s="131"/>
      <c r="C23" s="131"/>
      <c r="D23" s="131"/>
      <c r="E23" s="131"/>
      <c r="F23" s="131"/>
      <c r="G23" s="131"/>
      <c r="H23" s="131"/>
      <c r="I23" s="131"/>
      <c r="J23" s="131"/>
    </row>
    <row r="24" spans="2:10" x14ac:dyDescent="0.2">
      <c r="B24" s="131"/>
      <c r="C24" s="131"/>
      <c r="D24" s="131"/>
      <c r="E24" s="131"/>
      <c r="F24" s="131"/>
      <c r="G24" s="131"/>
      <c r="H24" s="131"/>
      <c r="I24" s="131"/>
      <c r="J24" s="131"/>
    </row>
    <row r="25" spans="2:10" x14ac:dyDescent="0.2">
      <c r="B25" s="131"/>
      <c r="C25" s="131"/>
      <c r="D25" s="131"/>
      <c r="E25" s="131"/>
      <c r="F25" s="131"/>
      <c r="G25" s="131"/>
      <c r="H25" s="131"/>
      <c r="I25" s="131"/>
      <c r="J25" s="131"/>
    </row>
    <row r="26" spans="2:10" x14ac:dyDescent="0.2">
      <c r="B26" s="131"/>
      <c r="C26" s="131"/>
      <c r="D26" s="131"/>
      <c r="E26" s="131"/>
      <c r="F26" s="131"/>
      <c r="G26" s="131"/>
      <c r="H26" s="131"/>
      <c r="I26" s="131"/>
      <c r="J26" s="131"/>
    </row>
    <row r="27" spans="2:10" x14ac:dyDescent="0.2">
      <c r="B27" s="131"/>
      <c r="C27" s="131"/>
      <c r="D27" s="131"/>
      <c r="E27" s="131"/>
      <c r="F27" s="131"/>
      <c r="G27" s="131"/>
      <c r="H27" s="131"/>
      <c r="I27" s="131"/>
      <c r="J27" s="131"/>
    </row>
    <row r="28" spans="2:10" x14ac:dyDescent="0.2">
      <c r="B28" s="131"/>
      <c r="C28" s="131"/>
      <c r="D28" s="131"/>
      <c r="E28" s="131"/>
      <c r="F28" s="131"/>
      <c r="G28" s="131"/>
      <c r="H28" s="131"/>
      <c r="I28" s="131"/>
      <c r="J28" s="131"/>
    </row>
    <row r="29" spans="2:10" x14ac:dyDescent="0.2">
      <c r="B29" s="131"/>
      <c r="C29" s="131"/>
      <c r="D29" s="131"/>
      <c r="E29" s="131"/>
      <c r="F29" s="131"/>
      <c r="G29" s="131"/>
      <c r="H29" s="131"/>
      <c r="I29" s="131"/>
      <c r="J29" s="131"/>
    </row>
    <row r="30" spans="2:10" x14ac:dyDescent="0.2">
      <c r="B30" s="131"/>
      <c r="C30" s="131"/>
      <c r="D30" s="131"/>
      <c r="E30" s="131"/>
      <c r="F30" s="131"/>
      <c r="G30" s="131"/>
      <c r="H30" s="131"/>
      <c r="I30" s="131"/>
      <c r="J30" s="131"/>
    </row>
    <row r="31" spans="2:10" x14ac:dyDescent="0.2">
      <c r="B31" s="131"/>
      <c r="C31" s="131"/>
      <c r="D31" s="131"/>
      <c r="E31" s="131"/>
      <c r="F31" s="131"/>
      <c r="G31" s="131"/>
      <c r="H31" s="131"/>
      <c r="I31" s="131"/>
      <c r="J31" s="131"/>
    </row>
    <row r="32" spans="2:10" x14ac:dyDescent="0.2">
      <c r="B32" s="131"/>
      <c r="C32" s="131"/>
      <c r="D32" s="131"/>
      <c r="E32" s="131"/>
      <c r="F32" s="131"/>
      <c r="G32" s="131"/>
      <c r="H32" s="131"/>
      <c r="I32" s="131"/>
      <c r="J32" s="131"/>
    </row>
  </sheetData>
  <sheetProtection algorithmName="SHA-512" hashValue="fKcdx1U86pNSMF6irJkmjyO1Ld/terbkIalaslmdE+2QlxN0NuomV5VmaXHVHcHaFWmbb8Odlf0PK+M6bFS26A==" saltValue="86h1xuFDth4G4mLY9/hjTw==" spinCount="100000" sheet="1" objects="1" scenarios="1" selectLockedCells="1" selectUnlockedCells="1"/>
  <mergeCells count="1">
    <mergeCell ref="B4:J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CC23A-9BAA-094E-A38C-CFB2757080DB}">
  <dimension ref="B1:E27"/>
  <sheetViews>
    <sheetView workbookViewId="0">
      <selection activeCell="H7" sqref="H7"/>
    </sheetView>
  </sheetViews>
  <sheetFormatPr baseColWidth="10" defaultRowHeight="15" x14ac:dyDescent="0.2"/>
  <cols>
    <col min="2" max="2" width="21" customWidth="1"/>
    <col min="3" max="3" width="18.1640625" customWidth="1"/>
    <col min="4" max="4" width="23.1640625" customWidth="1"/>
    <col min="5" max="5" width="16.5" customWidth="1"/>
  </cols>
  <sheetData>
    <row r="1" spans="2:5" ht="16" thickBot="1" x14ac:dyDescent="0.25"/>
    <row r="2" spans="2:5" ht="16" customHeight="1" x14ac:dyDescent="0.2">
      <c r="B2" s="132" t="s">
        <v>310</v>
      </c>
      <c r="C2" s="132" t="s">
        <v>311</v>
      </c>
      <c r="D2" s="132" t="s">
        <v>312</v>
      </c>
      <c r="E2" s="119" t="s">
        <v>313</v>
      </c>
    </row>
    <row r="3" spans="2:5" ht="19" thickBot="1" x14ac:dyDescent="0.25">
      <c r="B3" s="133"/>
      <c r="C3" s="133"/>
      <c r="D3" s="133"/>
      <c r="E3" s="120" t="s">
        <v>314</v>
      </c>
    </row>
    <row r="4" spans="2:5" ht="33" thickBot="1" x14ac:dyDescent="0.25">
      <c r="B4" s="121" t="s">
        <v>315</v>
      </c>
      <c r="C4" s="122" t="s">
        <v>316</v>
      </c>
      <c r="D4" s="122" t="s">
        <v>317</v>
      </c>
      <c r="E4" s="123">
        <v>296</v>
      </c>
    </row>
    <row r="5" spans="2:5" ht="17" thickBot="1" x14ac:dyDescent="0.25">
      <c r="B5" s="121" t="s">
        <v>134</v>
      </c>
      <c r="C5" s="122" t="s">
        <v>316</v>
      </c>
      <c r="D5" s="122" t="s">
        <v>318</v>
      </c>
      <c r="E5" s="123">
        <v>265</v>
      </c>
    </row>
    <row r="6" spans="2:5" ht="17" thickBot="1" x14ac:dyDescent="0.25">
      <c r="B6" s="121" t="s">
        <v>319</v>
      </c>
      <c r="C6" s="122" t="s">
        <v>320</v>
      </c>
      <c r="D6" s="122" t="s">
        <v>318</v>
      </c>
      <c r="E6" s="123">
        <v>240</v>
      </c>
    </row>
    <row r="7" spans="2:5" ht="17" thickBot="1" x14ac:dyDescent="0.25">
      <c r="B7" s="121" t="s">
        <v>216</v>
      </c>
      <c r="C7" s="122" t="s">
        <v>321</v>
      </c>
      <c r="D7" s="122" t="s">
        <v>318</v>
      </c>
      <c r="E7" s="123">
        <v>240</v>
      </c>
    </row>
    <row r="8" spans="2:5" ht="17" thickBot="1" x14ac:dyDescent="0.25">
      <c r="B8" s="121" t="s">
        <v>73</v>
      </c>
      <c r="C8" s="122" t="s">
        <v>322</v>
      </c>
      <c r="D8" s="122" t="s">
        <v>318</v>
      </c>
      <c r="E8" s="123">
        <v>215</v>
      </c>
    </row>
    <row r="9" spans="2:5" ht="17" thickBot="1" x14ac:dyDescent="0.25">
      <c r="B9" s="121" t="s">
        <v>202</v>
      </c>
      <c r="C9" s="122" t="s">
        <v>321</v>
      </c>
      <c r="D9" s="122" t="s">
        <v>318</v>
      </c>
      <c r="E9" s="123">
        <v>210</v>
      </c>
    </row>
    <row r="10" spans="2:5" ht="17" thickBot="1" x14ac:dyDescent="0.25">
      <c r="B10" s="121" t="s">
        <v>323</v>
      </c>
      <c r="C10" s="122" t="s">
        <v>324</v>
      </c>
      <c r="D10" s="122" t="s">
        <v>318</v>
      </c>
      <c r="E10" s="123">
        <v>195</v>
      </c>
    </row>
    <row r="11" spans="2:5" ht="17" thickBot="1" x14ac:dyDescent="0.25">
      <c r="B11" s="121" t="s">
        <v>325</v>
      </c>
      <c r="C11" s="122" t="s">
        <v>324</v>
      </c>
      <c r="D11" s="122" t="s">
        <v>326</v>
      </c>
      <c r="E11" s="123">
        <v>190</v>
      </c>
    </row>
    <row r="12" spans="2:5" ht="17" thickBot="1" x14ac:dyDescent="0.25">
      <c r="B12" s="121" t="s">
        <v>2</v>
      </c>
      <c r="C12" s="122" t="s">
        <v>321</v>
      </c>
      <c r="D12" s="122" t="s">
        <v>318</v>
      </c>
      <c r="E12" s="123">
        <v>171</v>
      </c>
    </row>
    <row r="13" spans="2:5" ht="17" thickBot="1" x14ac:dyDescent="0.25">
      <c r="B13" s="121" t="s">
        <v>81</v>
      </c>
      <c r="C13" s="122" t="s">
        <v>321</v>
      </c>
      <c r="D13" s="122" t="s">
        <v>318</v>
      </c>
      <c r="E13" s="123">
        <v>160</v>
      </c>
    </row>
    <row r="14" spans="2:5" ht="17" thickBot="1" x14ac:dyDescent="0.25">
      <c r="B14" s="121" t="s">
        <v>219</v>
      </c>
      <c r="C14" s="122" t="s">
        <v>321</v>
      </c>
      <c r="D14" s="122" t="s">
        <v>318</v>
      </c>
      <c r="E14" s="123">
        <v>155</v>
      </c>
    </row>
    <row r="15" spans="2:5" ht="17" thickBot="1" x14ac:dyDescent="0.25">
      <c r="B15" s="121" t="s">
        <v>218</v>
      </c>
      <c r="C15" s="122" t="s">
        <v>321</v>
      </c>
      <c r="D15" s="122" t="s">
        <v>318</v>
      </c>
      <c r="E15" s="123">
        <v>140</v>
      </c>
    </row>
    <row r="16" spans="2:5" ht="17" thickBot="1" x14ac:dyDescent="0.25">
      <c r="B16" s="121" t="s">
        <v>327</v>
      </c>
      <c r="C16" s="122" t="s">
        <v>324</v>
      </c>
      <c r="D16" s="122" t="s">
        <v>318</v>
      </c>
      <c r="E16" s="123">
        <v>130</v>
      </c>
    </row>
    <row r="17" spans="2:5" ht="17" thickBot="1" x14ac:dyDescent="0.25">
      <c r="B17" s="121" t="s">
        <v>214</v>
      </c>
      <c r="C17" s="122" t="s">
        <v>321</v>
      </c>
      <c r="D17" s="122" t="s">
        <v>318</v>
      </c>
      <c r="E17" s="123">
        <v>119</v>
      </c>
    </row>
    <row r="18" spans="2:5" ht="17" thickBot="1" x14ac:dyDescent="0.25">
      <c r="B18" s="121" t="s">
        <v>1</v>
      </c>
      <c r="C18" s="122" t="s">
        <v>321</v>
      </c>
      <c r="D18" s="122" t="s">
        <v>318</v>
      </c>
      <c r="E18" s="123">
        <v>90</v>
      </c>
    </row>
    <row r="19" spans="2:5" ht="17" thickBot="1" x14ac:dyDescent="0.25">
      <c r="B19" s="121" t="s">
        <v>328</v>
      </c>
      <c r="C19" s="122" t="s">
        <v>321</v>
      </c>
      <c r="D19" s="122" t="s">
        <v>318</v>
      </c>
      <c r="E19" s="123">
        <v>76</v>
      </c>
    </row>
    <row r="20" spans="2:5" ht="17" thickBot="1" x14ac:dyDescent="0.25">
      <c r="B20" s="121" t="s">
        <v>230</v>
      </c>
      <c r="C20" s="122" t="s">
        <v>324</v>
      </c>
      <c r="D20" s="122" t="s">
        <v>318</v>
      </c>
      <c r="E20" s="123">
        <v>51</v>
      </c>
    </row>
    <row r="21" spans="2:5" ht="17" thickBot="1" x14ac:dyDescent="0.25">
      <c r="B21" s="121" t="s">
        <v>80</v>
      </c>
      <c r="C21" s="122" t="s">
        <v>321</v>
      </c>
      <c r="D21" s="122" t="s">
        <v>318</v>
      </c>
      <c r="E21" s="123">
        <v>47</v>
      </c>
    </row>
    <row r="22" spans="2:5" ht="17" thickBot="1" x14ac:dyDescent="0.25">
      <c r="B22" s="121" t="s">
        <v>79</v>
      </c>
      <c r="C22" s="122" t="s">
        <v>321</v>
      </c>
      <c r="D22" s="122" t="s">
        <v>318</v>
      </c>
      <c r="E22" s="123">
        <v>36</v>
      </c>
    </row>
    <row r="23" spans="2:5" ht="17" thickBot="1" x14ac:dyDescent="0.25">
      <c r="B23" s="121" t="s">
        <v>217</v>
      </c>
      <c r="C23" s="122" t="s">
        <v>321</v>
      </c>
      <c r="D23" s="122" t="s">
        <v>318</v>
      </c>
      <c r="E23" s="123">
        <v>28</v>
      </c>
    </row>
    <row r="24" spans="2:5" ht="17" thickBot="1" x14ac:dyDescent="0.25">
      <c r="B24" s="121" t="s">
        <v>329</v>
      </c>
      <c r="C24" s="122" t="s">
        <v>324</v>
      </c>
      <c r="D24" s="122" t="s">
        <v>318</v>
      </c>
      <c r="E24" s="123">
        <v>14</v>
      </c>
    </row>
    <row r="26" spans="2:5" x14ac:dyDescent="0.2">
      <c r="B26" s="134" t="s">
        <v>348</v>
      </c>
      <c r="C26" s="134"/>
      <c r="D26" s="134"/>
      <c r="E26" s="134"/>
    </row>
    <row r="27" spans="2:5" x14ac:dyDescent="0.2">
      <c r="B27" s="134"/>
      <c r="C27" s="134"/>
      <c r="D27" s="134"/>
      <c r="E27" s="134"/>
    </row>
  </sheetData>
  <sheetProtection algorithmName="SHA-512" hashValue="B8NUE6b1vYN/z1jQspuqDry6KFAKuJLGk3xvz+zma0b/YfcRszb5nfLV6y5MYmp9A/QbYVbLYJna7o7jGiGdUA==" saltValue="GMG6wk6GDqokkJ9K+ePZxQ==" spinCount="100000" sheet="1" scenarios="1" formatCells="0" formatColumns="0" formatRows="0" sort="0" autoFilter="0"/>
  <mergeCells count="4">
    <mergeCell ref="B2:B3"/>
    <mergeCell ref="C2:C3"/>
    <mergeCell ref="D2:D3"/>
    <mergeCell ref="B26:E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9EBD5-CAC6-DD49-8503-F123FB493351}">
  <dimension ref="B1:F63"/>
  <sheetViews>
    <sheetView topLeftCell="A30" zoomScale="75" workbookViewId="0">
      <selection activeCell="E71" sqref="E71"/>
    </sheetView>
  </sheetViews>
  <sheetFormatPr baseColWidth="10" defaultRowHeight="15" x14ac:dyDescent="0.2"/>
  <cols>
    <col min="2" max="2" width="24.83203125" customWidth="1"/>
    <col min="3" max="3" width="21.1640625" customWidth="1"/>
    <col min="4" max="4" width="24.33203125" customWidth="1"/>
    <col min="5" max="5" width="19.33203125" customWidth="1"/>
    <col min="6" max="6" width="27.33203125" customWidth="1"/>
  </cols>
  <sheetData>
    <row r="1" spans="2:6" ht="16" thickBot="1" x14ac:dyDescent="0.25"/>
    <row r="2" spans="2:6" ht="73" customHeight="1" thickBot="1" x14ac:dyDescent="0.25">
      <c r="B2" s="124" t="s">
        <v>310</v>
      </c>
      <c r="C2" s="125" t="s">
        <v>311</v>
      </c>
      <c r="D2" s="125" t="s">
        <v>330</v>
      </c>
      <c r="E2" s="125" t="s">
        <v>331</v>
      </c>
      <c r="F2" s="125" t="s">
        <v>332</v>
      </c>
    </row>
    <row r="3" spans="2:6" ht="17" thickBot="1" x14ac:dyDescent="0.25">
      <c r="B3" s="121" t="s">
        <v>333</v>
      </c>
      <c r="C3" s="122" t="s">
        <v>322</v>
      </c>
      <c r="D3" s="122" t="s">
        <v>318</v>
      </c>
      <c r="E3" s="123">
        <v>23667</v>
      </c>
      <c r="F3" s="123">
        <v>63</v>
      </c>
    </row>
    <row r="4" spans="2:6" ht="17" thickBot="1" x14ac:dyDescent="0.25">
      <c r="B4" s="121" t="s">
        <v>334</v>
      </c>
      <c r="C4" s="122" t="s">
        <v>316</v>
      </c>
      <c r="D4" s="122" t="s">
        <v>318</v>
      </c>
      <c r="E4" s="123">
        <v>22224</v>
      </c>
      <c r="F4" s="123">
        <v>67</v>
      </c>
    </row>
    <row r="5" spans="2:6" ht="17" thickBot="1" x14ac:dyDescent="0.25">
      <c r="B5" s="121" t="s">
        <v>87</v>
      </c>
      <c r="C5" s="122" t="s">
        <v>316</v>
      </c>
      <c r="D5" s="122" t="s">
        <v>318</v>
      </c>
      <c r="E5" s="123">
        <v>21038</v>
      </c>
      <c r="F5" s="123">
        <v>71</v>
      </c>
    </row>
    <row r="6" spans="2:6" ht="17" thickBot="1" x14ac:dyDescent="0.25">
      <c r="B6" s="121" t="s">
        <v>335</v>
      </c>
      <c r="C6" s="122" t="s">
        <v>322</v>
      </c>
      <c r="D6" s="122" t="s">
        <v>318</v>
      </c>
      <c r="E6" s="123">
        <v>20667</v>
      </c>
      <c r="F6" s="123">
        <v>73</v>
      </c>
    </row>
    <row r="7" spans="2:6" ht="17" thickBot="1" x14ac:dyDescent="0.25">
      <c r="B7" s="121" t="s">
        <v>226</v>
      </c>
      <c r="C7" s="122" t="s">
        <v>322</v>
      </c>
      <c r="D7" s="122" t="s">
        <v>318</v>
      </c>
      <c r="E7" s="123">
        <v>17000</v>
      </c>
      <c r="F7" s="123">
        <v>88</v>
      </c>
    </row>
    <row r="8" spans="2:6" ht="17" thickBot="1" x14ac:dyDescent="0.25">
      <c r="B8" s="121" t="s">
        <v>140</v>
      </c>
      <c r="C8" s="122" t="s">
        <v>316</v>
      </c>
      <c r="D8" s="122" t="s">
        <v>318</v>
      </c>
      <c r="E8" s="123">
        <v>16920</v>
      </c>
      <c r="F8" s="123">
        <v>89</v>
      </c>
    </row>
    <row r="9" spans="2:6" ht="17" thickBot="1" x14ac:dyDescent="0.25">
      <c r="B9" s="121" t="s">
        <v>228</v>
      </c>
      <c r="C9" s="122" t="s">
        <v>322</v>
      </c>
      <c r="D9" s="122" t="s">
        <v>318</v>
      </c>
      <c r="E9" s="123">
        <v>16567</v>
      </c>
      <c r="F9" s="123">
        <v>91</v>
      </c>
    </row>
    <row r="10" spans="2:6" ht="17" thickBot="1" x14ac:dyDescent="0.25">
      <c r="B10" s="121" t="s">
        <v>228</v>
      </c>
      <c r="C10" s="122" t="s">
        <v>322</v>
      </c>
      <c r="D10" s="122" t="s">
        <v>91</v>
      </c>
      <c r="E10" s="123">
        <v>15033</v>
      </c>
      <c r="F10" s="123">
        <v>100</v>
      </c>
    </row>
    <row r="11" spans="2:6" ht="17" thickBot="1" x14ac:dyDescent="0.25">
      <c r="B11" s="121" t="s">
        <v>336</v>
      </c>
      <c r="C11" s="122" t="s">
        <v>316</v>
      </c>
      <c r="D11" s="122" t="s">
        <v>318</v>
      </c>
      <c r="E11" s="123">
        <v>11270</v>
      </c>
      <c r="F11" s="123">
        <v>133</v>
      </c>
    </row>
    <row r="12" spans="2:6" ht="17" thickBot="1" x14ac:dyDescent="0.25">
      <c r="B12" s="121" t="s">
        <v>62</v>
      </c>
      <c r="C12" s="122" t="s">
        <v>322</v>
      </c>
      <c r="D12" s="122" t="s">
        <v>318</v>
      </c>
      <c r="E12" s="123">
        <v>11133</v>
      </c>
      <c r="F12" s="123">
        <v>135</v>
      </c>
    </row>
    <row r="13" spans="2:6" ht="17" thickBot="1" x14ac:dyDescent="0.25">
      <c r="B13" s="121" t="s">
        <v>325</v>
      </c>
      <c r="C13" s="122" t="s">
        <v>324</v>
      </c>
      <c r="D13" s="122" t="s">
        <v>318</v>
      </c>
      <c r="E13" s="123">
        <v>10000</v>
      </c>
      <c r="F13" s="123">
        <v>150</v>
      </c>
    </row>
    <row r="14" spans="2:6" ht="17" thickBot="1" x14ac:dyDescent="0.25">
      <c r="B14" s="121" t="s">
        <v>130</v>
      </c>
      <c r="C14" s="122" t="s">
        <v>316</v>
      </c>
      <c r="D14" s="122" t="s">
        <v>318</v>
      </c>
      <c r="E14" s="123">
        <v>9180</v>
      </c>
      <c r="F14" s="123">
        <v>163</v>
      </c>
    </row>
    <row r="15" spans="2:6" ht="17" thickBot="1" x14ac:dyDescent="0.25">
      <c r="B15" s="121" t="s">
        <v>101</v>
      </c>
      <c r="C15" s="122" t="s">
        <v>316</v>
      </c>
      <c r="D15" s="122" t="s">
        <v>318</v>
      </c>
      <c r="E15" s="123">
        <v>8180</v>
      </c>
      <c r="F15" s="123">
        <v>183</v>
      </c>
    </row>
    <row r="16" spans="2:6" ht="17" thickBot="1" x14ac:dyDescent="0.25">
      <c r="B16" s="121" t="s">
        <v>174</v>
      </c>
      <c r="C16" s="122" t="s">
        <v>316</v>
      </c>
      <c r="D16" s="122" t="s">
        <v>318</v>
      </c>
      <c r="E16" s="123">
        <v>5852</v>
      </c>
      <c r="F16" s="123">
        <v>256</v>
      </c>
    </row>
    <row r="17" spans="2:6" ht="17" thickBot="1" x14ac:dyDescent="0.25">
      <c r="B17" s="121" t="s">
        <v>285</v>
      </c>
      <c r="C17" s="122" t="s">
        <v>324</v>
      </c>
      <c r="D17" s="122" t="s">
        <v>318</v>
      </c>
      <c r="E17" s="123">
        <v>5400</v>
      </c>
      <c r="F17" s="123">
        <v>278</v>
      </c>
    </row>
    <row r="18" spans="2:6" ht="17" thickBot="1" x14ac:dyDescent="0.25">
      <c r="B18" s="121" t="s">
        <v>337</v>
      </c>
      <c r="C18" s="122" t="s">
        <v>320</v>
      </c>
      <c r="D18" s="122" t="s">
        <v>318</v>
      </c>
      <c r="E18" s="123">
        <v>5373</v>
      </c>
      <c r="F18" s="123">
        <v>279</v>
      </c>
    </row>
    <row r="19" spans="2:6" ht="17" thickBot="1" x14ac:dyDescent="0.25">
      <c r="B19" s="121" t="s">
        <v>179</v>
      </c>
      <c r="C19" s="122" t="s">
        <v>316</v>
      </c>
      <c r="D19" s="122" t="s">
        <v>318</v>
      </c>
      <c r="E19" s="123">
        <v>4941</v>
      </c>
      <c r="F19" s="123">
        <v>304</v>
      </c>
    </row>
    <row r="20" spans="2:6" ht="17" thickBot="1" x14ac:dyDescent="0.25">
      <c r="B20" s="121" t="s">
        <v>338</v>
      </c>
      <c r="C20" s="122" t="s">
        <v>321</v>
      </c>
      <c r="D20" s="122" t="s">
        <v>318</v>
      </c>
      <c r="E20" s="123">
        <v>4900</v>
      </c>
      <c r="F20" s="123">
        <v>306</v>
      </c>
    </row>
    <row r="21" spans="2:6" ht="17" thickBot="1" x14ac:dyDescent="0.25">
      <c r="B21" s="121" t="s">
        <v>84</v>
      </c>
      <c r="C21" s="122" t="s">
        <v>316</v>
      </c>
      <c r="D21" s="122" t="s">
        <v>318</v>
      </c>
      <c r="E21" s="123">
        <v>4581</v>
      </c>
      <c r="F21" s="123">
        <v>327</v>
      </c>
    </row>
    <row r="22" spans="2:6" ht="17" thickBot="1" x14ac:dyDescent="0.25">
      <c r="B22" s="121" t="s">
        <v>62</v>
      </c>
      <c r="C22" s="122" t="s">
        <v>322</v>
      </c>
      <c r="D22" s="122" t="s">
        <v>24</v>
      </c>
      <c r="E22" s="123">
        <v>4427</v>
      </c>
      <c r="F22" s="123">
        <v>339</v>
      </c>
    </row>
    <row r="23" spans="2:6" ht="17" thickBot="1" x14ac:dyDescent="0.25">
      <c r="B23" s="121" t="s">
        <v>76</v>
      </c>
      <c r="C23" s="122" t="s">
        <v>322</v>
      </c>
      <c r="D23" s="122" t="s">
        <v>318</v>
      </c>
      <c r="E23" s="123">
        <v>3850</v>
      </c>
      <c r="F23" s="123">
        <v>390</v>
      </c>
    </row>
    <row r="24" spans="2:6" ht="17" thickBot="1" x14ac:dyDescent="0.25">
      <c r="B24" s="121" t="s">
        <v>90</v>
      </c>
      <c r="C24" s="122" t="s">
        <v>316</v>
      </c>
      <c r="D24" s="122" t="s">
        <v>318</v>
      </c>
      <c r="E24" s="123">
        <v>3518</v>
      </c>
      <c r="F24" s="123">
        <v>426</v>
      </c>
    </row>
    <row r="25" spans="2:6" ht="17" thickBot="1" x14ac:dyDescent="0.25">
      <c r="B25" s="121" t="s">
        <v>98</v>
      </c>
      <c r="C25" s="122" t="s">
        <v>316</v>
      </c>
      <c r="D25" s="122" t="s">
        <v>318</v>
      </c>
      <c r="E25" s="123">
        <v>3461</v>
      </c>
      <c r="F25" s="123">
        <v>433</v>
      </c>
    </row>
    <row r="26" spans="2:6" ht="17" thickBot="1" x14ac:dyDescent="0.25">
      <c r="B26" s="121" t="s">
        <v>145</v>
      </c>
      <c r="C26" s="122" t="s">
        <v>316</v>
      </c>
      <c r="D26" s="122" t="s">
        <v>318</v>
      </c>
      <c r="E26" s="123">
        <v>3425</v>
      </c>
      <c r="F26" s="123">
        <v>438</v>
      </c>
    </row>
    <row r="27" spans="2:6" ht="17" thickBot="1" x14ac:dyDescent="0.25">
      <c r="B27" s="121" t="s">
        <v>292</v>
      </c>
      <c r="C27" s="122" t="s">
        <v>321</v>
      </c>
      <c r="D27" s="122" t="s">
        <v>318</v>
      </c>
      <c r="E27" s="123">
        <v>3200</v>
      </c>
      <c r="F27" s="123">
        <v>469</v>
      </c>
    </row>
    <row r="28" spans="2:6" ht="33" thickBot="1" x14ac:dyDescent="0.25">
      <c r="B28" s="121" t="s">
        <v>90</v>
      </c>
      <c r="C28" s="122" t="s">
        <v>316</v>
      </c>
      <c r="D28" s="122" t="s">
        <v>339</v>
      </c>
      <c r="E28" s="123">
        <v>3020</v>
      </c>
      <c r="F28" s="123">
        <v>497</v>
      </c>
    </row>
    <row r="29" spans="2:6" ht="17" thickBot="1" x14ac:dyDescent="0.25">
      <c r="B29" s="121" t="s">
        <v>103</v>
      </c>
      <c r="C29" s="122" t="s">
        <v>316</v>
      </c>
      <c r="D29" s="122" t="s">
        <v>318</v>
      </c>
      <c r="E29" s="123">
        <v>2484</v>
      </c>
      <c r="F29" s="123">
        <v>604</v>
      </c>
    </row>
    <row r="30" spans="2:6" ht="33" thickBot="1" x14ac:dyDescent="0.25">
      <c r="B30" s="121" t="s">
        <v>335</v>
      </c>
      <c r="C30" s="122" t="s">
        <v>322</v>
      </c>
      <c r="D30" s="122" t="s">
        <v>340</v>
      </c>
      <c r="E30" s="123">
        <v>2363</v>
      </c>
      <c r="F30" s="123">
        <v>635</v>
      </c>
    </row>
    <row r="31" spans="2:6" ht="17" thickBot="1" x14ac:dyDescent="0.25">
      <c r="B31" s="121" t="s">
        <v>341</v>
      </c>
      <c r="C31" s="122" t="s">
        <v>320</v>
      </c>
      <c r="D31" s="122" t="s">
        <v>318</v>
      </c>
      <c r="E31" s="123">
        <v>2350</v>
      </c>
      <c r="F31" s="123">
        <v>638</v>
      </c>
    </row>
    <row r="32" spans="2:6" ht="17" thickBot="1" x14ac:dyDescent="0.25">
      <c r="B32" s="121" t="s">
        <v>170</v>
      </c>
      <c r="C32" s="122" t="s">
        <v>316</v>
      </c>
      <c r="D32" s="122" t="s">
        <v>318</v>
      </c>
      <c r="E32" s="123">
        <v>1994</v>
      </c>
      <c r="F32" s="123">
        <v>752</v>
      </c>
    </row>
    <row r="33" spans="2:6" ht="17" thickBot="1" x14ac:dyDescent="0.25">
      <c r="B33" s="121" t="s">
        <v>208</v>
      </c>
      <c r="C33" s="122" t="s">
        <v>321</v>
      </c>
      <c r="D33" s="122" t="s">
        <v>318</v>
      </c>
      <c r="E33" s="123">
        <v>1890</v>
      </c>
      <c r="F33" s="123">
        <v>794</v>
      </c>
    </row>
    <row r="34" spans="2:6" ht="33" thickBot="1" x14ac:dyDescent="0.25">
      <c r="B34" s="121" t="s">
        <v>70</v>
      </c>
      <c r="C34" s="122" t="s">
        <v>322</v>
      </c>
      <c r="D34" s="122" t="s">
        <v>318</v>
      </c>
      <c r="E34" s="123">
        <v>1600</v>
      </c>
      <c r="F34" s="123">
        <v>938</v>
      </c>
    </row>
    <row r="35" spans="2:6" ht="17" thickBot="1" x14ac:dyDescent="0.25">
      <c r="B35" s="121" t="s">
        <v>210</v>
      </c>
      <c r="C35" s="122" t="s">
        <v>321</v>
      </c>
      <c r="D35" s="122" t="s">
        <v>318</v>
      </c>
      <c r="E35" s="123">
        <v>1520</v>
      </c>
      <c r="F35" s="123">
        <v>987</v>
      </c>
    </row>
    <row r="36" spans="2:6" ht="17" thickBot="1" x14ac:dyDescent="0.25">
      <c r="B36" s="121" t="s">
        <v>305</v>
      </c>
      <c r="C36" s="122" t="s">
        <v>316</v>
      </c>
      <c r="D36" s="122" t="s">
        <v>318</v>
      </c>
      <c r="E36" s="123">
        <v>1492</v>
      </c>
      <c r="F36" s="123">
        <v>1006</v>
      </c>
    </row>
    <row r="37" spans="2:6" ht="17" thickBot="1" x14ac:dyDescent="0.25">
      <c r="B37" s="121" t="s">
        <v>342</v>
      </c>
      <c r="C37" s="122" t="s">
        <v>320</v>
      </c>
      <c r="D37" s="122" t="s">
        <v>318</v>
      </c>
      <c r="E37" s="123">
        <v>1403</v>
      </c>
      <c r="F37" s="123">
        <v>1069</v>
      </c>
    </row>
    <row r="38" spans="2:6" ht="17" thickBot="1" x14ac:dyDescent="0.25">
      <c r="B38" s="121" t="s">
        <v>232</v>
      </c>
      <c r="C38" s="122" t="s">
        <v>324</v>
      </c>
      <c r="D38" s="122" t="s">
        <v>318</v>
      </c>
      <c r="E38" s="123">
        <v>1400</v>
      </c>
      <c r="F38" s="123">
        <v>1071</v>
      </c>
    </row>
    <row r="39" spans="2:6" ht="33" thickBot="1" x14ac:dyDescent="0.25">
      <c r="B39" s="121" t="s">
        <v>101</v>
      </c>
      <c r="C39" s="122" t="s">
        <v>316</v>
      </c>
      <c r="D39" s="122" t="s">
        <v>343</v>
      </c>
      <c r="E39" s="123">
        <v>1249</v>
      </c>
      <c r="F39" s="123">
        <v>1201</v>
      </c>
    </row>
    <row r="40" spans="2:6" ht="17" thickBot="1" x14ac:dyDescent="0.25">
      <c r="B40" s="121" t="s">
        <v>92</v>
      </c>
      <c r="C40" s="122" t="s">
        <v>316</v>
      </c>
      <c r="D40" s="122" t="s">
        <v>318</v>
      </c>
      <c r="E40" s="123">
        <v>1217</v>
      </c>
      <c r="F40" s="123">
        <v>1233</v>
      </c>
    </row>
    <row r="41" spans="2:6" ht="17" thickBot="1" x14ac:dyDescent="0.25">
      <c r="B41" s="121" t="s">
        <v>215</v>
      </c>
      <c r="C41" s="122" t="s">
        <v>321</v>
      </c>
      <c r="D41" s="122" t="s">
        <v>318</v>
      </c>
      <c r="E41" s="123">
        <v>910</v>
      </c>
      <c r="F41" s="123">
        <v>1648</v>
      </c>
    </row>
    <row r="42" spans="2:6" ht="17" thickBot="1" x14ac:dyDescent="0.25">
      <c r="B42" s="121" t="s">
        <v>294</v>
      </c>
      <c r="C42" s="122" t="s">
        <v>316</v>
      </c>
      <c r="D42" s="122" t="s">
        <v>318</v>
      </c>
      <c r="E42" s="123">
        <v>879</v>
      </c>
      <c r="F42" s="123">
        <v>1707</v>
      </c>
    </row>
    <row r="43" spans="2:6" ht="17" thickBot="1" x14ac:dyDescent="0.25">
      <c r="B43" s="121" t="s">
        <v>82</v>
      </c>
      <c r="C43" s="122" t="s">
        <v>321</v>
      </c>
      <c r="D43" s="122" t="s">
        <v>318</v>
      </c>
      <c r="E43" s="123">
        <v>865</v>
      </c>
      <c r="F43" s="123">
        <v>1734</v>
      </c>
    </row>
    <row r="44" spans="2:6" ht="17" thickBot="1" x14ac:dyDescent="0.25">
      <c r="B44" s="121" t="s">
        <v>231</v>
      </c>
      <c r="C44" s="122" t="s">
        <v>324</v>
      </c>
      <c r="D44" s="122" t="s">
        <v>318</v>
      </c>
      <c r="E44" s="123">
        <v>860</v>
      </c>
      <c r="F44" s="123">
        <v>1744</v>
      </c>
    </row>
    <row r="45" spans="2:6" ht="17" thickBot="1" x14ac:dyDescent="0.25">
      <c r="B45" s="121" t="s">
        <v>112</v>
      </c>
      <c r="C45" s="122" t="s">
        <v>316</v>
      </c>
      <c r="D45" s="122" t="s">
        <v>318</v>
      </c>
      <c r="E45" s="123">
        <v>783</v>
      </c>
      <c r="F45" s="123">
        <v>1916</v>
      </c>
    </row>
    <row r="46" spans="2:6" ht="17" thickBot="1" x14ac:dyDescent="0.25">
      <c r="B46" s="121" t="s">
        <v>344</v>
      </c>
      <c r="C46" s="122" t="s">
        <v>316</v>
      </c>
      <c r="D46" s="122" t="s">
        <v>318</v>
      </c>
      <c r="E46" s="123">
        <v>783</v>
      </c>
      <c r="F46" s="123">
        <v>1917</v>
      </c>
    </row>
    <row r="47" spans="2:6" ht="17" thickBot="1" x14ac:dyDescent="0.25">
      <c r="B47" s="121" t="s">
        <v>207</v>
      </c>
      <c r="C47" s="122" t="s">
        <v>321</v>
      </c>
      <c r="D47" s="122" t="s">
        <v>318</v>
      </c>
      <c r="E47" s="123">
        <v>690</v>
      </c>
      <c r="F47" s="123">
        <v>2174</v>
      </c>
    </row>
    <row r="48" spans="2:6" ht="17" thickBot="1" x14ac:dyDescent="0.25">
      <c r="B48" s="121" t="s">
        <v>209</v>
      </c>
      <c r="C48" s="122" t="s">
        <v>321</v>
      </c>
      <c r="D48" s="122" t="s">
        <v>318</v>
      </c>
      <c r="E48" s="123">
        <v>645</v>
      </c>
      <c r="F48" s="123">
        <v>2326</v>
      </c>
    </row>
    <row r="49" spans="2:6" ht="17" thickBot="1" x14ac:dyDescent="0.25">
      <c r="B49" s="121" t="s">
        <v>110</v>
      </c>
      <c r="C49" s="122" t="s">
        <v>321</v>
      </c>
      <c r="D49" s="122" t="s">
        <v>318</v>
      </c>
      <c r="E49" s="123">
        <v>550</v>
      </c>
      <c r="F49" s="123">
        <v>2727</v>
      </c>
    </row>
    <row r="50" spans="2:6" ht="17" thickBot="1" x14ac:dyDescent="0.25">
      <c r="B50" s="121" t="s">
        <v>235</v>
      </c>
      <c r="C50" s="122" t="s">
        <v>324</v>
      </c>
      <c r="D50" s="122" t="s">
        <v>318</v>
      </c>
      <c r="E50" s="123">
        <v>485</v>
      </c>
      <c r="F50" s="123">
        <v>3093</v>
      </c>
    </row>
    <row r="51" spans="2:6" ht="17" thickBot="1" x14ac:dyDescent="0.25">
      <c r="B51" s="121" t="s">
        <v>0</v>
      </c>
      <c r="C51" s="122" t="s">
        <v>321</v>
      </c>
      <c r="D51" s="122" t="s">
        <v>318</v>
      </c>
      <c r="E51" s="123">
        <v>442</v>
      </c>
      <c r="F51" s="123">
        <v>3398</v>
      </c>
    </row>
    <row r="52" spans="2:6" ht="17" thickBot="1" x14ac:dyDescent="0.25">
      <c r="B52" s="121" t="s">
        <v>255</v>
      </c>
      <c r="C52" s="122" t="s">
        <v>324</v>
      </c>
      <c r="D52" s="122" t="s">
        <v>318</v>
      </c>
      <c r="E52" s="123">
        <v>415</v>
      </c>
      <c r="F52" s="123">
        <v>3614</v>
      </c>
    </row>
    <row r="53" spans="2:6" ht="33" thickBot="1" x14ac:dyDescent="0.25">
      <c r="B53" s="121" t="s">
        <v>84</v>
      </c>
      <c r="C53" s="122" t="s">
        <v>316</v>
      </c>
      <c r="D53" s="122" t="s">
        <v>345</v>
      </c>
      <c r="E53" s="123">
        <v>414</v>
      </c>
      <c r="F53" s="123">
        <v>3623</v>
      </c>
    </row>
    <row r="54" spans="2:6" ht="17" thickBot="1" x14ac:dyDescent="0.25">
      <c r="B54" s="121" t="s">
        <v>94</v>
      </c>
      <c r="C54" s="122" t="s">
        <v>316</v>
      </c>
      <c r="D54" s="122" t="s">
        <v>318</v>
      </c>
      <c r="E54" s="123">
        <v>377</v>
      </c>
      <c r="F54" s="123">
        <v>4323</v>
      </c>
    </row>
    <row r="55" spans="2:6" ht="17" thickBot="1" x14ac:dyDescent="0.25">
      <c r="B55" s="121" t="s">
        <v>96</v>
      </c>
      <c r="C55" s="122" t="s">
        <v>316</v>
      </c>
      <c r="D55" s="122" t="s">
        <v>318</v>
      </c>
      <c r="E55" s="123">
        <v>347</v>
      </c>
      <c r="F55" s="123">
        <v>4323</v>
      </c>
    </row>
    <row r="56" spans="2:6" ht="17" thickBot="1" x14ac:dyDescent="0.25">
      <c r="B56" s="121" t="s">
        <v>262</v>
      </c>
      <c r="C56" s="122" t="s">
        <v>324</v>
      </c>
      <c r="D56" s="122" t="s">
        <v>318</v>
      </c>
      <c r="E56" s="123">
        <v>345</v>
      </c>
      <c r="F56" s="123">
        <v>4348</v>
      </c>
    </row>
    <row r="57" spans="2:6" ht="17" thickBot="1" x14ac:dyDescent="0.25">
      <c r="B57" s="121" t="s">
        <v>346</v>
      </c>
      <c r="C57" s="122" t="s">
        <v>324</v>
      </c>
      <c r="D57" s="122" t="s">
        <v>318</v>
      </c>
      <c r="E57" s="123">
        <v>345</v>
      </c>
      <c r="F57" s="123">
        <v>4348</v>
      </c>
    </row>
    <row r="58" spans="2:6" ht="17" thickBot="1" x14ac:dyDescent="0.25">
      <c r="B58" s="121" t="s">
        <v>272</v>
      </c>
      <c r="C58" s="122" t="s">
        <v>324</v>
      </c>
      <c r="D58" s="122" t="s">
        <v>318</v>
      </c>
      <c r="E58" s="123">
        <v>343</v>
      </c>
      <c r="F58" s="123">
        <v>4380</v>
      </c>
    </row>
    <row r="59" spans="2:6" ht="17" thickBot="1" x14ac:dyDescent="0.25">
      <c r="B59" s="121" t="s">
        <v>347</v>
      </c>
      <c r="C59" s="122" t="s">
        <v>321</v>
      </c>
      <c r="D59" s="122" t="s">
        <v>318</v>
      </c>
      <c r="E59" s="123">
        <v>340</v>
      </c>
      <c r="F59" s="123">
        <v>4412</v>
      </c>
    </row>
    <row r="60" spans="2:6" ht="17" thickBot="1" x14ac:dyDescent="0.25">
      <c r="B60" s="121" t="s">
        <v>229</v>
      </c>
      <c r="C60" s="122" t="s">
        <v>324</v>
      </c>
      <c r="D60" s="122" t="s">
        <v>318</v>
      </c>
      <c r="E60" s="123">
        <v>320</v>
      </c>
      <c r="F60" s="123">
        <v>4688</v>
      </c>
    </row>
    <row r="62" spans="2:6" x14ac:dyDescent="0.2">
      <c r="B62" s="135" t="s">
        <v>349</v>
      </c>
      <c r="C62" s="135"/>
      <c r="D62" s="135"/>
      <c r="E62" s="135"/>
      <c r="F62" s="135"/>
    </row>
    <row r="63" spans="2:6" x14ac:dyDescent="0.2">
      <c r="B63" s="135"/>
      <c r="C63" s="135"/>
      <c r="D63" s="135"/>
      <c r="E63" s="135"/>
      <c r="F63" s="135"/>
    </row>
  </sheetData>
  <sheetProtection algorithmName="SHA-512" hashValue="6gwOFvkmM6C8vG9mSWZZ0/vUAmDVJYuAOGnXkMTMBzZ+h4Y/SzUHdTvvQgHBB84cxpmdwnGTi15RY3iphNqNPQ==" saltValue="oA/O8q5A6A7C4AMhktuiQQ==" spinCount="100000" sheet="1" objects="1" scenarios="1" formatCells="0" formatColumns="0" formatRows="0" sort="0"/>
  <mergeCells count="1">
    <mergeCell ref="B62:F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04E0A-97AA-3B43-B661-F1398957131C}">
  <dimension ref="A1:AP34"/>
  <sheetViews>
    <sheetView zoomScale="158" workbookViewId="0">
      <pane xSplit="2" ySplit="2" topLeftCell="C3" activePane="bottomRight" state="frozen"/>
      <selection pane="topRight" activeCell="D1" sqref="D1"/>
      <selection pane="bottomLeft" activeCell="A4" sqref="A4"/>
      <selection pane="bottomRight" activeCell="I15" sqref="I15"/>
    </sheetView>
  </sheetViews>
  <sheetFormatPr baseColWidth="10" defaultColWidth="10.83203125" defaultRowHeight="15" x14ac:dyDescent="0.2"/>
  <cols>
    <col min="1" max="1" width="25.6640625" style="5" customWidth="1"/>
    <col min="2" max="2" width="28.1640625" style="5" customWidth="1"/>
    <col min="3" max="3" width="10.83203125" style="5" customWidth="1"/>
    <col min="4" max="5" width="10.83203125" style="31" customWidth="1"/>
    <col min="6" max="32" width="10.83203125" style="19"/>
    <col min="33" max="33" width="10.83203125" style="40"/>
    <col min="34" max="42" width="10.83203125" style="19"/>
    <col min="43" max="16384" width="10.83203125" style="5"/>
  </cols>
  <sheetData>
    <row r="1" spans="1:42" x14ac:dyDescent="0.2">
      <c r="A1" s="4"/>
      <c r="B1" s="4"/>
      <c r="C1" s="4"/>
      <c r="F1" s="140" t="s">
        <v>65</v>
      </c>
      <c r="G1" s="140"/>
      <c r="H1" s="140"/>
      <c r="I1" s="141" t="s">
        <v>66</v>
      </c>
      <c r="J1" s="141"/>
      <c r="K1" s="141"/>
      <c r="L1" s="142" t="s">
        <v>67</v>
      </c>
      <c r="M1" s="142"/>
      <c r="N1" s="142"/>
      <c r="O1" s="143" t="s">
        <v>68</v>
      </c>
      <c r="P1" s="143"/>
      <c r="Q1" s="143"/>
      <c r="R1" s="136"/>
      <c r="S1" s="136"/>
      <c r="T1" s="136"/>
      <c r="U1" s="136"/>
      <c r="V1" s="136"/>
      <c r="W1" s="136"/>
      <c r="X1" s="136"/>
      <c r="Y1" s="136"/>
      <c r="Z1" s="136"/>
      <c r="AA1" s="136"/>
      <c r="AB1" s="136"/>
      <c r="AC1" s="136"/>
      <c r="AD1" s="136"/>
      <c r="AE1" s="136"/>
      <c r="AF1" s="136"/>
      <c r="AG1" s="32"/>
      <c r="AH1" s="136"/>
      <c r="AI1" s="136"/>
      <c r="AJ1" s="136"/>
      <c r="AK1" s="136"/>
      <c r="AL1" s="136"/>
      <c r="AM1" s="136"/>
      <c r="AN1" s="136"/>
      <c r="AO1" s="136"/>
      <c r="AP1" s="136"/>
    </row>
    <row r="2" spans="1:42" ht="48" x14ac:dyDescent="0.2">
      <c r="A2" s="33" t="s">
        <v>306</v>
      </c>
      <c r="B2" s="34" t="s">
        <v>307</v>
      </c>
      <c r="C2" s="34" t="s">
        <v>291</v>
      </c>
      <c r="D2" s="35" t="s">
        <v>297</v>
      </c>
      <c r="E2" s="35" t="s">
        <v>298</v>
      </c>
      <c r="F2" s="6" t="s">
        <v>11</v>
      </c>
      <c r="G2" s="6" t="s">
        <v>12</v>
      </c>
      <c r="H2" s="6" t="s">
        <v>13</v>
      </c>
      <c r="I2" s="6" t="s">
        <v>11</v>
      </c>
      <c r="J2" s="6" t="s">
        <v>12</v>
      </c>
      <c r="K2" s="6" t="s">
        <v>13</v>
      </c>
      <c r="L2" s="6" t="s">
        <v>11</v>
      </c>
      <c r="M2" s="6" t="s">
        <v>12</v>
      </c>
      <c r="N2" s="6" t="s">
        <v>13</v>
      </c>
      <c r="O2" s="6" t="s">
        <v>11</v>
      </c>
      <c r="P2" s="6" t="s">
        <v>12</v>
      </c>
      <c r="Q2" s="6" t="s">
        <v>13</v>
      </c>
      <c r="R2" s="6" t="s">
        <v>11</v>
      </c>
      <c r="S2" s="6" t="s">
        <v>12</v>
      </c>
      <c r="T2" s="6" t="s">
        <v>13</v>
      </c>
      <c r="U2" s="6" t="s">
        <v>11</v>
      </c>
      <c r="V2" s="6" t="s">
        <v>12</v>
      </c>
      <c r="W2" s="6" t="s">
        <v>13</v>
      </c>
      <c r="X2" s="6" t="s">
        <v>11</v>
      </c>
      <c r="Y2" s="6" t="s">
        <v>12</v>
      </c>
      <c r="Z2" s="6" t="s">
        <v>13</v>
      </c>
      <c r="AA2" s="6" t="s">
        <v>11</v>
      </c>
      <c r="AB2" s="6" t="s">
        <v>12</v>
      </c>
      <c r="AC2" s="6" t="s">
        <v>13</v>
      </c>
      <c r="AD2" s="6" t="s">
        <v>11</v>
      </c>
      <c r="AE2" s="6" t="s">
        <v>12</v>
      </c>
      <c r="AF2" s="6" t="s">
        <v>13</v>
      </c>
      <c r="AG2" s="7" t="s">
        <v>299</v>
      </c>
      <c r="AH2" s="6" t="s">
        <v>11</v>
      </c>
      <c r="AI2" s="6" t="s">
        <v>12</v>
      </c>
      <c r="AJ2" s="6" t="s">
        <v>13</v>
      </c>
      <c r="AK2" s="6" t="s">
        <v>11</v>
      </c>
      <c r="AL2" s="6" t="s">
        <v>12</v>
      </c>
      <c r="AM2" s="6" t="s">
        <v>13</v>
      </c>
      <c r="AN2" s="6" t="s">
        <v>11</v>
      </c>
      <c r="AO2" s="6" t="s">
        <v>12</v>
      </c>
      <c r="AP2" s="6" t="s">
        <v>13</v>
      </c>
    </row>
    <row r="3" spans="1:42" ht="16" x14ac:dyDescent="0.2">
      <c r="A3" s="36" t="s">
        <v>292</v>
      </c>
      <c r="B3" s="36" t="s">
        <v>31</v>
      </c>
      <c r="C3" s="37">
        <f t="shared" ref="C3:C34" si="0">AVERAGE(H3,K3,N3,Q3,T3,W3,Z3)</f>
        <v>3200</v>
      </c>
      <c r="D3" s="139">
        <f>MAX(C3:C4)</f>
        <v>3200</v>
      </c>
      <c r="E3" s="139">
        <f>1500000/D3</f>
        <v>468.75</v>
      </c>
      <c r="F3" s="38">
        <v>43662</v>
      </c>
      <c r="G3" s="38">
        <v>43816</v>
      </c>
      <c r="H3" s="39">
        <v>3200</v>
      </c>
      <c r="I3" s="38"/>
      <c r="J3" s="38"/>
      <c r="K3" s="39"/>
      <c r="L3" s="38">
        <v>43852</v>
      </c>
      <c r="M3" s="39" t="s">
        <v>301</v>
      </c>
      <c r="N3" s="39"/>
      <c r="O3" s="39"/>
      <c r="P3" s="39"/>
      <c r="Q3" s="39"/>
    </row>
    <row r="4" spans="1:42" ht="16" x14ac:dyDescent="0.2">
      <c r="A4" s="36" t="s">
        <v>292</v>
      </c>
      <c r="B4" s="36" t="s">
        <v>31</v>
      </c>
      <c r="C4" s="37">
        <f t="shared" si="0"/>
        <v>1600</v>
      </c>
      <c r="D4" s="139"/>
      <c r="E4" s="139"/>
      <c r="F4" s="38">
        <v>43662</v>
      </c>
      <c r="G4" s="39" t="s">
        <v>28</v>
      </c>
      <c r="H4" s="39"/>
      <c r="I4" s="38">
        <v>43766</v>
      </c>
      <c r="J4" s="38">
        <v>43805</v>
      </c>
      <c r="K4" s="39">
        <v>1600</v>
      </c>
      <c r="L4" s="39"/>
      <c r="M4" s="39"/>
      <c r="N4" s="39"/>
      <c r="O4" s="39"/>
      <c r="P4" s="39"/>
      <c r="Q4" s="39"/>
    </row>
    <row r="5" spans="1:42" s="46" customFormat="1" ht="16" x14ac:dyDescent="0.2">
      <c r="A5" s="41" t="s">
        <v>210</v>
      </c>
      <c r="B5" s="41" t="s">
        <v>51</v>
      </c>
      <c r="C5" s="42">
        <f t="shared" si="0"/>
        <v>913.33333333333337</v>
      </c>
      <c r="D5" s="137">
        <f>MAX(C5:C7)</f>
        <v>1286.6666666666667</v>
      </c>
      <c r="E5" s="137">
        <f>1500000/D5</f>
        <v>1165.8031088082901</v>
      </c>
      <c r="F5" s="43">
        <v>43662</v>
      </c>
      <c r="G5" s="43">
        <v>43700</v>
      </c>
      <c r="H5" s="44">
        <v>2000</v>
      </c>
      <c r="I5" s="43">
        <v>43766</v>
      </c>
      <c r="J5" s="43">
        <v>43805</v>
      </c>
      <c r="K5" s="44">
        <v>360</v>
      </c>
      <c r="L5" s="43">
        <v>43852</v>
      </c>
      <c r="M5" s="43">
        <v>43902</v>
      </c>
      <c r="N5" s="44">
        <v>380</v>
      </c>
      <c r="O5" s="44"/>
      <c r="P5" s="44"/>
      <c r="Q5" s="44"/>
      <c r="R5" s="44"/>
      <c r="S5" s="44"/>
      <c r="T5" s="44"/>
      <c r="U5" s="44"/>
      <c r="V5" s="44"/>
      <c r="W5" s="44"/>
      <c r="X5" s="44"/>
      <c r="Y5" s="44"/>
      <c r="Z5" s="44"/>
      <c r="AA5" s="44"/>
      <c r="AB5" s="44"/>
      <c r="AC5" s="44"/>
      <c r="AD5" s="44"/>
      <c r="AE5" s="44"/>
      <c r="AF5" s="44"/>
      <c r="AG5" s="45"/>
      <c r="AH5" s="44"/>
      <c r="AI5" s="44"/>
      <c r="AJ5" s="44"/>
      <c r="AK5" s="44"/>
      <c r="AL5" s="44"/>
      <c r="AM5" s="44"/>
      <c r="AN5" s="44"/>
      <c r="AO5" s="44"/>
      <c r="AP5" s="44"/>
    </row>
    <row r="6" spans="1:42" s="46" customFormat="1" ht="16" x14ac:dyDescent="0.2">
      <c r="A6" s="41" t="s">
        <v>210</v>
      </c>
      <c r="B6" s="41" t="s">
        <v>52</v>
      </c>
      <c r="C6" s="42">
        <f t="shared" si="0"/>
        <v>1003.3333333333334</v>
      </c>
      <c r="D6" s="137"/>
      <c r="E6" s="137"/>
      <c r="F6" s="43">
        <v>43662</v>
      </c>
      <c r="G6" s="43">
        <v>43700</v>
      </c>
      <c r="H6" s="44">
        <v>2100</v>
      </c>
      <c r="I6" s="43">
        <v>43766</v>
      </c>
      <c r="J6" s="43">
        <v>43805</v>
      </c>
      <c r="K6" s="44">
        <v>290</v>
      </c>
      <c r="L6" s="43">
        <v>43852</v>
      </c>
      <c r="M6" s="43">
        <v>43902</v>
      </c>
      <c r="N6" s="44">
        <v>620</v>
      </c>
      <c r="O6" s="44"/>
      <c r="P6" s="44"/>
      <c r="Q6" s="44"/>
      <c r="R6" s="44"/>
      <c r="S6" s="44"/>
      <c r="T6" s="44"/>
      <c r="U6" s="44"/>
      <c r="V6" s="44"/>
      <c r="W6" s="44"/>
      <c r="X6" s="44"/>
      <c r="Y6" s="44"/>
      <c r="Z6" s="44"/>
      <c r="AA6" s="44"/>
      <c r="AB6" s="44"/>
      <c r="AC6" s="44"/>
      <c r="AD6" s="44"/>
      <c r="AE6" s="44"/>
      <c r="AF6" s="44"/>
      <c r="AG6" s="45"/>
      <c r="AH6" s="44"/>
      <c r="AI6" s="44"/>
      <c r="AJ6" s="44"/>
      <c r="AK6" s="44"/>
      <c r="AL6" s="44"/>
      <c r="AM6" s="44"/>
      <c r="AN6" s="44"/>
      <c r="AO6" s="44"/>
      <c r="AP6" s="44"/>
    </row>
    <row r="7" spans="1:42" s="46" customFormat="1" ht="16" x14ac:dyDescent="0.2">
      <c r="A7" s="41" t="s">
        <v>210</v>
      </c>
      <c r="B7" s="41" t="s">
        <v>53</v>
      </c>
      <c r="C7" s="42">
        <f t="shared" si="0"/>
        <v>1286.6666666666667</v>
      </c>
      <c r="D7" s="137"/>
      <c r="E7" s="137"/>
      <c r="F7" s="43">
        <v>43662</v>
      </c>
      <c r="G7" s="43">
        <v>43700</v>
      </c>
      <c r="H7" s="44">
        <v>2200</v>
      </c>
      <c r="I7" s="43">
        <v>43766</v>
      </c>
      <c r="J7" s="43">
        <v>43805</v>
      </c>
      <c r="K7" s="44">
        <v>840</v>
      </c>
      <c r="L7" s="43">
        <v>43852</v>
      </c>
      <c r="M7" s="43">
        <v>43902</v>
      </c>
      <c r="N7" s="44">
        <v>820</v>
      </c>
      <c r="O7" s="44"/>
      <c r="P7" s="44"/>
      <c r="Q7" s="44"/>
      <c r="R7" s="44"/>
      <c r="S7" s="44"/>
      <c r="T7" s="44"/>
      <c r="U7" s="44"/>
      <c r="V7" s="44"/>
      <c r="W7" s="44"/>
      <c r="X7" s="44"/>
      <c r="Y7" s="44"/>
      <c r="Z7" s="44"/>
      <c r="AA7" s="44"/>
      <c r="AB7" s="44"/>
      <c r="AC7" s="44"/>
      <c r="AD7" s="44"/>
      <c r="AE7" s="44"/>
      <c r="AF7" s="44"/>
      <c r="AG7" s="45"/>
      <c r="AH7" s="44"/>
      <c r="AI7" s="44"/>
      <c r="AJ7" s="44"/>
      <c r="AK7" s="44"/>
      <c r="AL7" s="44"/>
      <c r="AM7" s="44"/>
      <c r="AN7" s="44"/>
      <c r="AO7" s="44"/>
      <c r="AP7" s="44"/>
    </row>
    <row r="8" spans="1:42" ht="16" x14ac:dyDescent="0.2">
      <c r="A8" s="36" t="s">
        <v>211</v>
      </c>
      <c r="B8" s="36" t="s">
        <v>54</v>
      </c>
      <c r="C8" s="37">
        <f t="shared" si="0"/>
        <v>1193.3333333333333</v>
      </c>
      <c r="D8" s="139">
        <f>MAX(C8:C10)</f>
        <v>4533.333333333333</v>
      </c>
      <c r="E8" s="139">
        <f>1500000/D8</f>
        <v>330.88235294117652</v>
      </c>
      <c r="F8" s="38">
        <v>43662</v>
      </c>
      <c r="G8" s="38">
        <v>43700</v>
      </c>
      <c r="H8" s="39">
        <v>1700</v>
      </c>
      <c r="I8" s="38">
        <v>43766</v>
      </c>
      <c r="J8" s="38">
        <v>43805</v>
      </c>
      <c r="K8" s="39">
        <v>380</v>
      </c>
      <c r="L8" s="38">
        <v>43852</v>
      </c>
      <c r="M8" s="38">
        <v>43902</v>
      </c>
      <c r="N8" s="39">
        <v>1500</v>
      </c>
      <c r="O8" s="39"/>
      <c r="P8" s="39"/>
      <c r="Q8" s="39"/>
    </row>
    <row r="9" spans="1:42" ht="16" x14ac:dyDescent="0.2">
      <c r="A9" s="36" t="s">
        <v>212</v>
      </c>
      <c r="B9" s="36" t="s">
        <v>55</v>
      </c>
      <c r="C9" s="37">
        <f t="shared" si="0"/>
        <v>4533.333333333333</v>
      </c>
      <c r="D9" s="139"/>
      <c r="E9" s="139"/>
      <c r="F9" s="38">
        <v>43662</v>
      </c>
      <c r="G9" s="38">
        <v>43700</v>
      </c>
      <c r="H9" s="39">
        <v>8400</v>
      </c>
      <c r="I9" s="38">
        <v>43766</v>
      </c>
      <c r="J9" s="38">
        <v>43805</v>
      </c>
      <c r="K9" s="39">
        <v>1400</v>
      </c>
      <c r="L9" s="38">
        <v>43852</v>
      </c>
      <c r="M9" s="38">
        <v>43902</v>
      </c>
      <c r="N9" s="39">
        <v>3800</v>
      </c>
      <c r="O9" s="39"/>
      <c r="P9" s="39"/>
      <c r="Q9" s="39"/>
    </row>
    <row r="10" spans="1:42" ht="16" x14ac:dyDescent="0.2">
      <c r="A10" s="36" t="s">
        <v>211</v>
      </c>
      <c r="B10" s="36" t="s">
        <v>56</v>
      </c>
      <c r="C10" s="37">
        <f t="shared" si="0"/>
        <v>4533.333333333333</v>
      </c>
      <c r="D10" s="139"/>
      <c r="E10" s="139"/>
      <c r="F10" s="38">
        <v>43662</v>
      </c>
      <c r="G10" s="38">
        <v>43700</v>
      </c>
      <c r="H10" s="39">
        <v>7800</v>
      </c>
      <c r="I10" s="38">
        <v>43766</v>
      </c>
      <c r="J10" s="38">
        <v>43805</v>
      </c>
      <c r="K10" s="39">
        <v>1300</v>
      </c>
      <c r="L10" s="38">
        <v>43852</v>
      </c>
      <c r="M10" s="38">
        <v>43902</v>
      </c>
      <c r="N10" s="39">
        <v>4500</v>
      </c>
      <c r="O10" s="39"/>
      <c r="P10" s="39"/>
      <c r="Q10" s="39"/>
    </row>
    <row r="11" spans="1:42" s="46" customFormat="1" ht="16" x14ac:dyDescent="0.2">
      <c r="A11" s="41" t="s">
        <v>214</v>
      </c>
      <c r="B11" s="41" t="s">
        <v>213</v>
      </c>
      <c r="C11" s="42">
        <f t="shared" si="0"/>
        <v>94</v>
      </c>
      <c r="D11" s="137">
        <f>MAX(C11:C12)</f>
        <v>119</v>
      </c>
      <c r="E11" s="137">
        <f>1500000/D11</f>
        <v>12605.042016806723</v>
      </c>
      <c r="F11" s="43">
        <v>43662</v>
      </c>
      <c r="G11" s="44" t="s">
        <v>32</v>
      </c>
      <c r="H11" s="44"/>
      <c r="I11" s="43">
        <v>43766</v>
      </c>
      <c r="J11" s="43">
        <v>43805</v>
      </c>
      <c r="K11" s="44">
        <v>94</v>
      </c>
      <c r="L11" s="145"/>
      <c r="M11" s="145"/>
      <c r="N11" s="145"/>
      <c r="O11" s="145"/>
      <c r="P11" s="145"/>
      <c r="Q11" s="145"/>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row>
    <row r="12" spans="1:42" s="46" customFormat="1" ht="16" x14ac:dyDescent="0.2">
      <c r="A12" s="41" t="s">
        <v>214</v>
      </c>
      <c r="B12" s="41" t="s">
        <v>38</v>
      </c>
      <c r="C12" s="42">
        <f t="shared" si="0"/>
        <v>119</v>
      </c>
      <c r="D12" s="137"/>
      <c r="E12" s="137"/>
      <c r="F12" s="43">
        <v>43662</v>
      </c>
      <c r="G12" s="43">
        <v>43700</v>
      </c>
      <c r="H12" s="44">
        <v>200</v>
      </c>
      <c r="I12" s="43">
        <v>43766</v>
      </c>
      <c r="J12" s="43">
        <v>43805</v>
      </c>
      <c r="K12" s="44">
        <v>38</v>
      </c>
      <c r="L12" s="145"/>
      <c r="M12" s="145"/>
      <c r="N12" s="145"/>
      <c r="O12" s="145"/>
      <c r="P12" s="145"/>
      <c r="Q12" s="145"/>
      <c r="R12" s="44"/>
      <c r="S12" s="44"/>
      <c r="T12" s="44"/>
      <c r="U12" s="44"/>
      <c r="V12" s="44"/>
      <c r="W12" s="44"/>
      <c r="X12" s="44"/>
      <c r="Y12" s="44"/>
      <c r="Z12" s="44"/>
      <c r="AA12" s="44"/>
      <c r="AB12" s="44"/>
      <c r="AC12" s="44"/>
      <c r="AD12" s="44"/>
      <c r="AE12" s="44"/>
      <c r="AF12" s="44"/>
      <c r="AG12" s="45"/>
      <c r="AH12" s="44"/>
      <c r="AI12" s="44"/>
      <c r="AJ12" s="44"/>
      <c r="AK12" s="44"/>
      <c r="AL12" s="44"/>
      <c r="AM12" s="44"/>
      <c r="AN12" s="44"/>
      <c r="AO12" s="44"/>
      <c r="AP12" s="44"/>
    </row>
    <row r="13" spans="1:42" ht="16" x14ac:dyDescent="0.2">
      <c r="A13" s="36" t="s">
        <v>215</v>
      </c>
      <c r="B13" s="36" t="s">
        <v>57</v>
      </c>
      <c r="C13" s="37">
        <f t="shared" si="0"/>
        <v>636.33333333333337</v>
      </c>
      <c r="D13" s="47">
        <f>C13</f>
        <v>636.33333333333337</v>
      </c>
      <c r="E13" s="47">
        <f>1500000/D13</f>
        <v>2357.2551073860659</v>
      </c>
      <c r="F13" s="38">
        <v>43662</v>
      </c>
      <c r="G13" s="38">
        <v>43700</v>
      </c>
      <c r="H13" s="39">
        <v>1600</v>
      </c>
      <c r="I13" s="38">
        <v>43766</v>
      </c>
      <c r="J13" s="38">
        <v>43805</v>
      </c>
      <c r="K13" s="39">
        <v>220</v>
      </c>
      <c r="L13" s="38">
        <v>43852</v>
      </c>
      <c r="M13" s="38">
        <v>43902</v>
      </c>
      <c r="N13" s="39">
        <v>89</v>
      </c>
      <c r="O13" s="39"/>
      <c r="P13" s="39"/>
      <c r="Q13" s="39"/>
    </row>
    <row r="14" spans="1:42" s="46" customFormat="1" ht="16" x14ac:dyDescent="0.2">
      <c r="A14" s="41" t="s">
        <v>202</v>
      </c>
      <c r="B14" s="41" t="s">
        <v>201</v>
      </c>
      <c r="C14" s="42">
        <f t="shared" si="0"/>
        <v>210</v>
      </c>
      <c r="D14" s="48">
        <f>C14</f>
        <v>210</v>
      </c>
      <c r="E14" s="48">
        <f>1500000/D14</f>
        <v>7142.8571428571431</v>
      </c>
      <c r="F14" s="43">
        <v>43704</v>
      </c>
      <c r="G14" s="43">
        <v>43746</v>
      </c>
      <c r="H14" s="44">
        <v>290</v>
      </c>
      <c r="I14" s="43">
        <v>43766</v>
      </c>
      <c r="J14" s="43">
        <v>43805</v>
      </c>
      <c r="K14" s="44">
        <v>130</v>
      </c>
      <c r="L14" s="138"/>
      <c r="M14" s="138"/>
      <c r="N14" s="138"/>
      <c r="O14" s="138"/>
      <c r="P14" s="138"/>
      <c r="Q14" s="138"/>
      <c r="R14" s="44"/>
      <c r="S14" s="44"/>
      <c r="T14" s="44"/>
      <c r="U14" s="44"/>
      <c r="V14" s="44"/>
      <c r="W14" s="44"/>
      <c r="X14" s="44"/>
      <c r="Y14" s="44"/>
      <c r="Z14" s="44"/>
      <c r="AA14" s="44"/>
      <c r="AB14" s="44"/>
      <c r="AC14" s="44"/>
      <c r="AD14" s="44"/>
      <c r="AE14" s="44"/>
      <c r="AF14" s="44"/>
      <c r="AG14" s="45"/>
      <c r="AH14" s="44"/>
      <c r="AI14" s="44"/>
      <c r="AJ14" s="44"/>
      <c r="AK14" s="44"/>
      <c r="AL14" s="44"/>
      <c r="AM14" s="44"/>
      <c r="AN14" s="44"/>
      <c r="AO14" s="44"/>
      <c r="AP14" s="44"/>
    </row>
    <row r="15" spans="1:42" ht="16" x14ac:dyDescent="0.2">
      <c r="A15" s="36" t="s">
        <v>203</v>
      </c>
      <c r="B15" s="36" t="s">
        <v>42</v>
      </c>
      <c r="C15" s="37">
        <f t="shared" si="0"/>
        <v>76</v>
      </c>
      <c r="D15" s="139">
        <f>MAX(C15:C17)</f>
        <v>76</v>
      </c>
      <c r="E15" s="139">
        <f>1500000/D15</f>
        <v>19736.842105263157</v>
      </c>
      <c r="F15" s="38">
        <v>43662</v>
      </c>
      <c r="G15" s="38">
        <v>43700</v>
      </c>
      <c r="H15" s="39">
        <v>95</v>
      </c>
      <c r="I15" s="38">
        <v>43766</v>
      </c>
      <c r="J15" s="38">
        <v>43805</v>
      </c>
      <c r="K15" s="39">
        <v>57</v>
      </c>
      <c r="L15" s="138"/>
      <c r="M15" s="138"/>
      <c r="N15" s="138"/>
      <c r="O15" s="138"/>
      <c r="P15" s="138"/>
      <c r="Q15" s="138"/>
    </row>
    <row r="16" spans="1:42" ht="16" x14ac:dyDescent="0.2">
      <c r="A16" s="36" t="s">
        <v>203</v>
      </c>
      <c r="B16" s="36" t="s">
        <v>43</v>
      </c>
      <c r="C16" s="37">
        <f t="shared" si="0"/>
        <v>74.5</v>
      </c>
      <c r="D16" s="139"/>
      <c r="E16" s="139"/>
      <c r="F16" s="38">
        <v>43662</v>
      </c>
      <c r="G16" s="38">
        <v>43700</v>
      </c>
      <c r="H16" s="39">
        <v>100</v>
      </c>
      <c r="I16" s="38">
        <v>43766</v>
      </c>
      <c r="J16" s="38">
        <v>43805</v>
      </c>
      <c r="K16" s="39">
        <v>49</v>
      </c>
      <c r="L16" s="138"/>
      <c r="M16" s="138"/>
      <c r="N16" s="138"/>
      <c r="O16" s="138"/>
      <c r="P16" s="138"/>
      <c r="Q16" s="138"/>
    </row>
    <row r="17" spans="1:42" ht="16" x14ac:dyDescent="0.2">
      <c r="A17" s="36" t="s">
        <v>203</v>
      </c>
      <c r="B17" s="36" t="s">
        <v>44</v>
      </c>
      <c r="C17" s="37">
        <f t="shared" si="0"/>
        <v>49</v>
      </c>
      <c r="D17" s="139"/>
      <c r="E17" s="139"/>
      <c r="F17" s="38">
        <v>43662</v>
      </c>
      <c r="G17" s="39" t="s">
        <v>28</v>
      </c>
      <c r="H17" s="39"/>
      <c r="I17" s="38">
        <v>43766</v>
      </c>
      <c r="J17" s="38">
        <v>43805</v>
      </c>
      <c r="K17" s="39">
        <v>49</v>
      </c>
      <c r="L17" s="138"/>
      <c r="M17" s="138"/>
      <c r="N17" s="138"/>
      <c r="O17" s="138"/>
      <c r="P17" s="138"/>
      <c r="Q17" s="138"/>
    </row>
    <row r="18" spans="1:42" s="46" customFormat="1" ht="16" x14ac:dyDescent="0.2">
      <c r="A18" s="41" t="s">
        <v>216</v>
      </c>
      <c r="B18" s="41" t="s">
        <v>31</v>
      </c>
      <c r="C18" s="42">
        <f t="shared" si="0"/>
        <v>240</v>
      </c>
      <c r="D18" s="48">
        <f t="shared" ref="D18:D28" si="1">C18</f>
        <v>240</v>
      </c>
      <c r="E18" s="48">
        <f>1500000/D18</f>
        <v>6250</v>
      </c>
      <c r="F18" s="43">
        <v>43662</v>
      </c>
      <c r="G18" s="43">
        <v>43700</v>
      </c>
      <c r="H18" s="44">
        <v>240</v>
      </c>
      <c r="I18" s="138"/>
      <c r="J18" s="138"/>
      <c r="K18" s="138"/>
      <c r="L18" s="138"/>
      <c r="M18" s="138"/>
      <c r="N18" s="138"/>
      <c r="O18" s="138"/>
      <c r="P18" s="138"/>
      <c r="Q18" s="138"/>
      <c r="R18" s="44"/>
      <c r="S18" s="44"/>
      <c r="T18" s="44"/>
      <c r="U18" s="44"/>
      <c r="V18" s="44"/>
      <c r="W18" s="44"/>
      <c r="X18" s="44"/>
      <c r="Y18" s="44"/>
      <c r="Z18" s="44"/>
      <c r="AA18" s="44"/>
      <c r="AB18" s="44"/>
      <c r="AC18" s="44"/>
      <c r="AD18" s="44"/>
      <c r="AE18" s="44"/>
      <c r="AF18" s="44"/>
      <c r="AG18" s="45"/>
      <c r="AH18" s="44"/>
      <c r="AI18" s="44"/>
      <c r="AJ18" s="44"/>
      <c r="AK18" s="44"/>
      <c r="AL18" s="44"/>
      <c r="AM18" s="44"/>
      <c r="AN18" s="44"/>
      <c r="AO18" s="44"/>
      <c r="AP18" s="44"/>
    </row>
    <row r="19" spans="1:42" ht="16" x14ac:dyDescent="0.2">
      <c r="A19" s="36" t="s">
        <v>217</v>
      </c>
      <c r="B19" s="36" t="s">
        <v>64</v>
      </c>
      <c r="C19" s="37">
        <f t="shared" si="0"/>
        <v>28</v>
      </c>
      <c r="D19" s="47">
        <f t="shared" si="1"/>
        <v>28</v>
      </c>
      <c r="E19" s="47">
        <f>1500000/D19</f>
        <v>53571.428571428572</v>
      </c>
      <c r="F19" s="38">
        <v>43662</v>
      </c>
      <c r="G19" s="38">
        <v>43700</v>
      </c>
      <c r="H19" s="39">
        <v>28</v>
      </c>
      <c r="I19" s="138"/>
      <c r="J19" s="138"/>
      <c r="K19" s="138"/>
      <c r="L19" s="138"/>
      <c r="M19" s="138"/>
      <c r="N19" s="138"/>
      <c r="O19" s="138"/>
      <c r="P19" s="138"/>
      <c r="Q19" s="138"/>
    </row>
    <row r="20" spans="1:42" s="46" customFormat="1" ht="16" x14ac:dyDescent="0.2">
      <c r="A20" s="41" t="s">
        <v>218</v>
      </c>
      <c r="B20" s="41" t="s">
        <v>58</v>
      </c>
      <c r="C20" s="42">
        <f t="shared" si="0"/>
        <v>140</v>
      </c>
      <c r="D20" s="48">
        <f t="shared" si="1"/>
        <v>140</v>
      </c>
      <c r="E20" s="48">
        <f t="shared" ref="E20:E27" si="2">1500000/D20</f>
        <v>10714.285714285714</v>
      </c>
      <c r="F20" s="43">
        <v>43662</v>
      </c>
      <c r="G20" s="43">
        <v>43700</v>
      </c>
      <c r="H20" s="44">
        <v>140</v>
      </c>
      <c r="I20" s="138"/>
      <c r="J20" s="138"/>
      <c r="K20" s="138"/>
      <c r="L20" s="138"/>
      <c r="M20" s="138"/>
      <c r="N20" s="138"/>
      <c r="O20" s="138"/>
      <c r="P20" s="138"/>
      <c r="Q20" s="138"/>
      <c r="R20" s="44"/>
      <c r="S20" s="44"/>
      <c r="T20" s="44"/>
      <c r="U20" s="44"/>
      <c r="V20" s="44"/>
      <c r="W20" s="44"/>
      <c r="X20" s="44"/>
      <c r="Y20" s="44"/>
      <c r="Z20" s="44"/>
      <c r="AA20" s="44"/>
      <c r="AB20" s="44"/>
      <c r="AC20" s="44"/>
      <c r="AD20" s="44"/>
      <c r="AE20" s="44"/>
      <c r="AF20" s="44"/>
      <c r="AG20" s="45"/>
      <c r="AH20" s="44"/>
      <c r="AI20" s="44"/>
      <c r="AJ20" s="44"/>
      <c r="AK20" s="44"/>
      <c r="AL20" s="44"/>
      <c r="AM20" s="44"/>
      <c r="AN20" s="44"/>
      <c r="AO20" s="44"/>
      <c r="AP20" s="44"/>
    </row>
    <row r="21" spans="1:42" ht="16" x14ac:dyDescent="0.2">
      <c r="A21" s="36" t="s">
        <v>206</v>
      </c>
      <c r="B21" s="36" t="s">
        <v>205</v>
      </c>
      <c r="C21" s="37">
        <f t="shared" si="0"/>
        <v>570</v>
      </c>
      <c r="D21" s="47">
        <f t="shared" si="1"/>
        <v>570</v>
      </c>
      <c r="E21" s="47">
        <f t="shared" si="2"/>
        <v>2631.5789473684213</v>
      </c>
      <c r="F21" s="38">
        <v>43662</v>
      </c>
      <c r="G21" s="39" t="s">
        <v>28</v>
      </c>
      <c r="H21" s="39"/>
      <c r="I21" s="38">
        <v>43766</v>
      </c>
      <c r="J21" s="38">
        <v>43805</v>
      </c>
      <c r="K21" s="39">
        <v>340</v>
      </c>
      <c r="L21" s="38">
        <v>43852</v>
      </c>
      <c r="M21" s="38">
        <v>43902</v>
      </c>
      <c r="N21" s="39">
        <v>800</v>
      </c>
      <c r="O21" s="39"/>
      <c r="P21" s="39"/>
      <c r="Q21" s="39"/>
    </row>
    <row r="22" spans="1:42" s="46" customFormat="1" ht="16" x14ac:dyDescent="0.2">
      <c r="A22" s="41" t="s">
        <v>207</v>
      </c>
      <c r="B22" s="41" t="s">
        <v>59</v>
      </c>
      <c r="C22" s="42">
        <f t="shared" si="0"/>
        <v>733.33333333333337</v>
      </c>
      <c r="D22" s="48">
        <f t="shared" si="1"/>
        <v>733.33333333333337</v>
      </c>
      <c r="E22" s="48">
        <f t="shared" si="2"/>
        <v>2045.4545454545453</v>
      </c>
      <c r="F22" s="43">
        <v>43662</v>
      </c>
      <c r="G22" s="43">
        <v>43700</v>
      </c>
      <c r="H22" s="44">
        <v>380</v>
      </c>
      <c r="I22" s="43">
        <v>43766</v>
      </c>
      <c r="J22" s="43">
        <v>43805</v>
      </c>
      <c r="K22" s="44">
        <v>1000</v>
      </c>
      <c r="L22" s="43">
        <v>43852</v>
      </c>
      <c r="M22" s="43">
        <v>43902</v>
      </c>
      <c r="N22" s="44">
        <v>820</v>
      </c>
      <c r="O22" s="44"/>
      <c r="P22" s="44"/>
      <c r="Q22" s="44"/>
      <c r="R22" s="44"/>
      <c r="S22" s="44"/>
      <c r="T22" s="44"/>
      <c r="U22" s="44"/>
      <c r="V22" s="44"/>
      <c r="W22" s="44"/>
      <c r="X22" s="44"/>
      <c r="Y22" s="44"/>
      <c r="Z22" s="44"/>
      <c r="AA22" s="44"/>
      <c r="AB22" s="44"/>
      <c r="AC22" s="44"/>
      <c r="AD22" s="44"/>
      <c r="AE22" s="44"/>
      <c r="AF22" s="44"/>
      <c r="AG22" s="45"/>
      <c r="AH22" s="44"/>
      <c r="AI22" s="44"/>
      <c r="AJ22" s="44"/>
      <c r="AK22" s="44"/>
      <c r="AL22" s="44"/>
      <c r="AM22" s="44"/>
      <c r="AN22" s="44"/>
      <c r="AO22" s="44"/>
      <c r="AP22" s="44"/>
    </row>
    <row r="23" spans="1:42" ht="16" x14ac:dyDescent="0.2">
      <c r="A23" s="36" t="s">
        <v>208</v>
      </c>
      <c r="B23" s="36" t="s">
        <v>60</v>
      </c>
      <c r="C23" s="37">
        <f t="shared" si="0"/>
        <v>1550</v>
      </c>
      <c r="D23" s="47">
        <f t="shared" si="1"/>
        <v>1550</v>
      </c>
      <c r="E23" s="47">
        <f t="shared" si="2"/>
        <v>967.74193548387098</v>
      </c>
      <c r="F23" s="38">
        <v>43662</v>
      </c>
      <c r="G23" s="38">
        <v>43700</v>
      </c>
      <c r="H23" s="39">
        <v>3200</v>
      </c>
      <c r="I23" s="38">
        <v>43766</v>
      </c>
      <c r="J23" s="38">
        <v>43805</v>
      </c>
      <c r="K23" s="39">
        <v>580</v>
      </c>
      <c r="L23" s="38">
        <v>43852</v>
      </c>
      <c r="M23" s="38">
        <v>43902</v>
      </c>
      <c r="N23" s="39">
        <v>870</v>
      </c>
      <c r="O23" s="39"/>
      <c r="P23" s="39"/>
      <c r="Q23" s="39"/>
    </row>
    <row r="24" spans="1:42" s="46" customFormat="1" ht="16" x14ac:dyDescent="0.2">
      <c r="A24" s="41" t="s">
        <v>209</v>
      </c>
      <c r="B24" s="41" t="s">
        <v>61</v>
      </c>
      <c r="C24" s="42">
        <f t="shared" si="0"/>
        <v>543.33333333333337</v>
      </c>
      <c r="D24" s="48">
        <f t="shared" si="1"/>
        <v>543.33333333333337</v>
      </c>
      <c r="E24" s="48">
        <f t="shared" si="2"/>
        <v>2760.7361963190183</v>
      </c>
      <c r="F24" s="43">
        <v>43662</v>
      </c>
      <c r="G24" s="43">
        <v>43700</v>
      </c>
      <c r="H24" s="44">
        <v>1100</v>
      </c>
      <c r="I24" s="43">
        <v>43766</v>
      </c>
      <c r="J24" s="43">
        <v>43805</v>
      </c>
      <c r="K24" s="44">
        <v>190</v>
      </c>
      <c r="L24" s="49">
        <v>43852</v>
      </c>
      <c r="M24" s="49">
        <v>43902</v>
      </c>
      <c r="N24" s="50">
        <v>340</v>
      </c>
      <c r="O24" s="44"/>
      <c r="P24" s="44"/>
      <c r="Q24" s="44"/>
      <c r="R24" s="44"/>
      <c r="S24" s="44"/>
      <c r="T24" s="44"/>
      <c r="U24" s="44"/>
      <c r="V24" s="44"/>
      <c r="W24" s="44"/>
      <c r="X24" s="44"/>
      <c r="Y24" s="44"/>
      <c r="Z24" s="44"/>
      <c r="AA24" s="44"/>
      <c r="AB24" s="44"/>
      <c r="AC24" s="44"/>
      <c r="AD24" s="44"/>
      <c r="AE24" s="44"/>
      <c r="AF24" s="44"/>
      <c r="AG24" s="45"/>
      <c r="AH24" s="44"/>
      <c r="AI24" s="44"/>
      <c r="AJ24" s="44"/>
      <c r="AK24" s="44"/>
      <c r="AL24" s="44"/>
      <c r="AM24" s="44"/>
      <c r="AN24" s="44"/>
      <c r="AO24" s="44"/>
      <c r="AP24" s="44"/>
    </row>
    <row r="25" spans="1:42" ht="16" x14ac:dyDescent="0.2">
      <c r="A25" s="36" t="s">
        <v>0</v>
      </c>
      <c r="B25" s="36" t="s">
        <v>37</v>
      </c>
      <c r="C25" s="37">
        <f t="shared" si="0"/>
        <v>301.66666666666669</v>
      </c>
      <c r="D25" s="47">
        <f t="shared" si="1"/>
        <v>301.66666666666669</v>
      </c>
      <c r="E25" s="47">
        <f t="shared" si="2"/>
        <v>4972.3756906077342</v>
      </c>
      <c r="F25" s="38">
        <v>43662</v>
      </c>
      <c r="G25" s="38">
        <v>43700</v>
      </c>
      <c r="H25" s="39">
        <v>800</v>
      </c>
      <c r="I25" s="38">
        <v>43766</v>
      </c>
      <c r="J25" s="38">
        <v>43805</v>
      </c>
      <c r="K25" s="39">
        <v>83</v>
      </c>
      <c r="L25" s="38">
        <v>43852</v>
      </c>
      <c r="M25" s="38">
        <v>43902</v>
      </c>
      <c r="N25" s="39">
        <v>22</v>
      </c>
      <c r="O25" s="39"/>
      <c r="P25" s="39"/>
      <c r="Q25" s="39"/>
    </row>
    <row r="26" spans="1:42" s="46" customFormat="1" ht="16" x14ac:dyDescent="0.2">
      <c r="A26" s="41" t="s">
        <v>1</v>
      </c>
      <c r="B26" s="41" t="s">
        <v>37</v>
      </c>
      <c r="C26" s="42">
        <f t="shared" si="0"/>
        <v>90</v>
      </c>
      <c r="D26" s="48">
        <f t="shared" si="1"/>
        <v>90</v>
      </c>
      <c r="E26" s="48">
        <f t="shared" si="2"/>
        <v>16666.666666666668</v>
      </c>
      <c r="F26" s="43">
        <v>43662</v>
      </c>
      <c r="G26" s="43">
        <v>43700</v>
      </c>
      <c r="H26" s="44">
        <v>90</v>
      </c>
      <c r="I26" s="144"/>
      <c r="J26" s="144"/>
      <c r="K26" s="144"/>
      <c r="L26" s="144"/>
      <c r="M26" s="144"/>
      <c r="N26" s="144"/>
      <c r="O26" s="144"/>
      <c r="P26" s="144"/>
      <c r="Q26" s="144"/>
      <c r="R26" s="44"/>
      <c r="S26" s="44"/>
      <c r="T26" s="44"/>
      <c r="U26" s="44"/>
      <c r="V26" s="44"/>
      <c r="W26" s="44"/>
      <c r="X26" s="44"/>
      <c r="Y26" s="44"/>
      <c r="Z26" s="44"/>
      <c r="AA26" s="44"/>
      <c r="AB26" s="44"/>
      <c r="AC26" s="44"/>
      <c r="AD26" s="44"/>
      <c r="AE26" s="44"/>
      <c r="AF26" s="44"/>
      <c r="AG26" s="45"/>
      <c r="AH26" s="44"/>
      <c r="AI26" s="44"/>
      <c r="AJ26" s="44"/>
      <c r="AK26" s="44"/>
      <c r="AL26" s="44"/>
      <c r="AM26" s="44"/>
      <c r="AN26" s="44"/>
      <c r="AO26" s="44"/>
      <c r="AP26" s="44"/>
    </row>
    <row r="27" spans="1:42" ht="16" x14ac:dyDescent="0.2">
      <c r="A27" s="36" t="s">
        <v>2</v>
      </c>
      <c r="B27" s="36" t="s">
        <v>37</v>
      </c>
      <c r="C27" s="37">
        <f t="shared" si="0"/>
        <v>123.33333333333333</v>
      </c>
      <c r="D27" s="47">
        <f t="shared" si="1"/>
        <v>123.33333333333333</v>
      </c>
      <c r="E27" s="47">
        <f t="shared" si="2"/>
        <v>12162.162162162163</v>
      </c>
      <c r="F27" s="38">
        <v>43662</v>
      </c>
      <c r="G27" s="38">
        <v>43700</v>
      </c>
      <c r="H27" s="39">
        <v>310</v>
      </c>
      <c r="I27" s="38">
        <v>43766</v>
      </c>
      <c r="J27" s="38">
        <v>43805</v>
      </c>
      <c r="K27" s="39">
        <v>32</v>
      </c>
      <c r="L27" s="38">
        <v>43852</v>
      </c>
      <c r="M27" s="38">
        <v>43902</v>
      </c>
      <c r="N27" s="39">
        <v>28</v>
      </c>
      <c r="O27" s="39"/>
      <c r="P27" s="39"/>
      <c r="Q27" s="39"/>
    </row>
    <row r="28" spans="1:42" s="46" customFormat="1" ht="16" x14ac:dyDescent="0.2">
      <c r="A28" s="41" t="s">
        <v>219</v>
      </c>
      <c r="B28" s="41" t="s">
        <v>78</v>
      </c>
      <c r="C28" s="42">
        <f t="shared" si="0"/>
        <v>155</v>
      </c>
      <c r="D28" s="48">
        <f t="shared" si="1"/>
        <v>155</v>
      </c>
      <c r="E28" s="48">
        <f>1500000/D28</f>
        <v>9677.4193548387102</v>
      </c>
      <c r="F28" s="43">
        <v>43704</v>
      </c>
      <c r="G28" s="43">
        <v>43746</v>
      </c>
      <c r="H28" s="44">
        <v>190</v>
      </c>
      <c r="I28" s="43">
        <v>43766</v>
      </c>
      <c r="J28" s="43">
        <v>43805</v>
      </c>
      <c r="K28" s="44">
        <v>120</v>
      </c>
      <c r="L28" s="144"/>
      <c r="M28" s="144"/>
      <c r="N28" s="144"/>
      <c r="O28" s="144"/>
      <c r="P28" s="144"/>
      <c r="Q28" s="144"/>
      <c r="R28" s="44"/>
      <c r="S28" s="44"/>
      <c r="T28" s="44"/>
      <c r="U28" s="44"/>
      <c r="V28" s="44"/>
      <c r="W28" s="44"/>
      <c r="X28" s="44"/>
      <c r="Y28" s="44"/>
      <c r="Z28" s="44"/>
      <c r="AA28" s="44"/>
      <c r="AB28" s="44"/>
      <c r="AC28" s="44"/>
      <c r="AD28" s="44"/>
      <c r="AE28" s="44"/>
      <c r="AF28" s="44"/>
      <c r="AG28" s="45"/>
      <c r="AH28" s="44"/>
      <c r="AI28" s="44"/>
      <c r="AJ28" s="44"/>
      <c r="AK28" s="44"/>
      <c r="AL28" s="44"/>
      <c r="AM28" s="44"/>
      <c r="AN28" s="44"/>
      <c r="AO28" s="44"/>
      <c r="AP28" s="44"/>
    </row>
    <row r="29" spans="1:42" s="52" customFormat="1" ht="16" x14ac:dyDescent="0.2">
      <c r="A29" s="51" t="s">
        <v>79</v>
      </c>
      <c r="B29" s="52" t="s">
        <v>191</v>
      </c>
      <c r="C29" s="37">
        <f t="shared" si="0"/>
        <v>36</v>
      </c>
      <c r="D29" s="47">
        <f>C29</f>
        <v>36</v>
      </c>
      <c r="E29" s="47">
        <f>1500000/D29</f>
        <v>41666.666666666664</v>
      </c>
      <c r="F29" s="39"/>
      <c r="G29" s="39"/>
      <c r="H29" s="39"/>
      <c r="I29" s="39"/>
      <c r="J29" s="39"/>
      <c r="K29" s="39"/>
      <c r="L29" s="39"/>
      <c r="M29" s="39"/>
      <c r="N29" s="39"/>
      <c r="O29" s="39"/>
      <c r="P29" s="39"/>
      <c r="Q29" s="39"/>
      <c r="R29" s="39"/>
      <c r="S29" s="39"/>
      <c r="T29" s="39"/>
      <c r="U29" s="39"/>
      <c r="V29" s="39"/>
      <c r="W29" s="39">
        <v>36</v>
      </c>
      <c r="X29" s="39"/>
      <c r="Y29" s="39"/>
      <c r="Z29" s="39"/>
      <c r="AA29" s="39"/>
      <c r="AB29" s="39"/>
      <c r="AC29" s="39"/>
      <c r="AD29" s="39"/>
      <c r="AE29" s="39"/>
      <c r="AF29" s="39"/>
      <c r="AG29" s="53"/>
      <c r="AH29" s="39"/>
      <c r="AI29" s="39"/>
      <c r="AJ29" s="39"/>
      <c r="AK29" s="39"/>
      <c r="AL29" s="39"/>
      <c r="AM29" s="39"/>
      <c r="AN29" s="39"/>
      <c r="AO29" s="39"/>
      <c r="AP29" s="39"/>
    </row>
    <row r="30" spans="1:42" s="46" customFormat="1" ht="16" x14ac:dyDescent="0.2">
      <c r="A30" s="54" t="s">
        <v>80</v>
      </c>
      <c r="B30" s="46" t="s">
        <v>190</v>
      </c>
      <c r="C30" s="42">
        <f t="shared" si="0"/>
        <v>47</v>
      </c>
      <c r="D30" s="48">
        <f>C30</f>
        <v>47</v>
      </c>
      <c r="E30" s="48">
        <f>1500000/D30</f>
        <v>31914.893617021276</v>
      </c>
      <c r="F30" s="44"/>
      <c r="G30" s="44"/>
      <c r="H30" s="44"/>
      <c r="I30" s="44"/>
      <c r="J30" s="44"/>
      <c r="K30" s="44"/>
      <c r="L30" s="44"/>
      <c r="M30" s="44"/>
      <c r="N30" s="44"/>
      <c r="O30" s="44"/>
      <c r="P30" s="44"/>
      <c r="Q30" s="44"/>
      <c r="R30" s="44"/>
      <c r="S30" s="44"/>
      <c r="T30" s="44"/>
      <c r="U30" s="44"/>
      <c r="V30" s="44"/>
      <c r="W30" s="44">
        <v>47</v>
      </c>
      <c r="X30" s="44"/>
      <c r="Y30" s="44"/>
      <c r="Z30" s="44"/>
      <c r="AA30" s="44"/>
      <c r="AB30" s="44"/>
      <c r="AC30" s="44"/>
      <c r="AD30" s="44"/>
      <c r="AE30" s="44"/>
      <c r="AF30" s="44"/>
      <c r="AG30" s="45"/>
      <c r="AH30" s="44"/>
      <c r="AI30" s="44"/>
      <c r="AJ30" s="44"/>
      <c r="AK30" s="44"/>
      <c r="AL30" s="44"/>
      <c r="AM30" s="44"/>
      <c r="AN30" s="44"/>
      <c r="AO30" s="44"/>
      <c r="AP30" s="44"/>
    </row>
    <row r="31" spans="1:42" s="52" customFormat="1" ht="16" x14ac:dyDescent="0.2">
      <c r="A31" s="51" t="s">
        <v>81</v>
      </c>
      <c r="B31" s="52" t="s">
        <v>188</v>
      </c>
      <c r="C31" s="37">
        <f t="shared" si="0"/>
        <v>160</v>
      </c>
      <c r="D31" s="47">
        <f>C31</f>
        <v>160</v>
      </c>
      <c r="E31" s="47">
        <f>1500000/D31</f>
        <v>9375</v>
      </c>
      <c r="F31" s="39"/>
      <c r="G31" s="39"/>
      <c r="H31" s="39"/>
      <c r="I31" s="39"/>
      <c r="J31" s="39"/>
      <c r="K31" s="39"/>
      <c r="L31" s="39"/>
      <c r="M31" s="39"/>
      <c r="N31" s="39"/>
      <c r="O31" s="39"/>
      <c r="P31" s="39"/>
      <c r="Q31" s="39"/>
      <c r="R31" s="39"/>
      <c r="S31" s="39"/>
      <c r="T31" s="39">
        <v>160</v>
      </c>
      <c r="U31" s="39"/>
      <c r="V31" s="39"/>
      <c r="W31" s="39"/>
      <c r="X31" s="39"/>
      <c r="Y31" s="39"/>
      <c r="Z31" s="39"/>
      <c r="AA31" s="39"/>
      <c r="AB31" s="39"/>
      <c r="AC31" s="39"/>
      <c r="AD31" s="39"/>
      <c r="AE31" s="39"/>
      <c r="AF31" s="39"/>
      <c r="AG31" s="53"/>
      <c r="AH31" s="39"/>
      <c r="AI31" s="39"/>
      <c r="AJ31" s="39"/>
      <c r="AK31" s="39"/>
      <c r="AL31" s="39"/>
      <c r="AM31" s="39"/>
      <c r="AN31" s="39"/>
      <c r="AO31" s="39"/>
      <c r="AP31" s="39"/>
    </row>
    <row r="32" spans="1:42" s="46" customFormat="1" ht="16" x14ac:dyDescent="0.2">
      <c r="A32" s="54" t="s">
        <v>110</v>
      </c>
      <c r="B32" s="46" t="s">
        <v>108</v>
      </c>
      <c r="C32" s="42">
        <f t="shared" si="0"/>
        <v>200</v>
      </c>
      <c r="D32" s="137">
        <f>MAX(C32:C33)</f>
        <v>550</v>
      </c>
      <c r="E32" s="137">
        <f>1500000/D32</f>
        <v>2727.2727272727275</v>
      </c>
      <c r="F32" s="44"/>
      <c r="G32" s="44"/>
      <c r="H32" s="44"/>
      <c r="I32" s="44"/>
      <c r="J32" s="44"/>
      <c r="K32" s="44"/>
      <c r="L32" s="44"/>
      <c r="M32" s="44"/>
      <c r="N32" s="44"/>
      <c r="O32" s="44"/>
      <c r="P32" s="44"/>
      <c r="Q32" s="44"/>
      <c r="R32" s="44"/>
      <c r="S32" s="44"/>
      <c r="T32" s="44">
        <v>200</v>
      </c>
      <c r="U32" s="44"/>
      <c r="V32" s="44"/>
      <c r="W32" s="44"/>
      <c r="X32" s="44"/>
      <c r="Y32" s="44"/>
      <c r="Z32" s="44"/>
      <c r="AA32" s="44"/>
      <c r="AB32" s="44"/>
      <c r="AC32" s="44"/>
      <c r="AD32" s="44"/>
      <c r="AE32" s="44"/>
      <c r="AF32" s="44"/>
      <c r="AG32" s="45"/>
      <c r="AH32" s="44"/>
      <c r="AI32" s="44"/>
      <c r="AJ32" s="44"/>
      <c r="AK32" s="44"/>
      <c r="AL32" s="44"/>
      <c r="AM32" s="44"/>
      <c r="AN32" s="44"/>
      <c r="AO32" s="44"/>
      <c r="AP32" s="44"/>
    </row>
    <row r="33" spans="1:42" s="46" customFormat="1" ht="16" x14ac:dyDescent="0.2">
      <c r="A33" s="54" t="s">
        <v>110</v>
      </c>
      <c r="B33" s="46" t="s">
        <v>109</v>
      </c>
      <c r="C33" s="42">
        <f t="shared" si="0"/>
        <v>550</v>
      </c>
      <c r="D33" s="137"/>
      <c r="E33" s="137"/>
      <c r="F33" s="44"/>
      <c r="G33" s="44"/>
      <c r="H33" s="44"/>
      <c r="I33" s="44"/>
      <c r="J33" s="44"/>
      <c r="K33" s="44"/>
      <c r="L33" s="44"/>
      <c r="M33" s="44"/>
      <c r="N33" s="44"/>
      <c r="O33" s="44"/>
      <c r="P33" s="44"/>
      <c r="Q33" s="44"/>
      <c r="R33" s="44"/>
      <c r="S33" s="44"/>
      <c r="T33" s="44">
        <v>410</v>
      </c>
      <c r="U33" s="44"/>
      <c r="V33" s="44"/>
      <c r="W33" s="44">
        <v>690</v>
      </c>
      <c r="X33" s="44"/>
      <c r="Y33" s="44"/>
      <c r="Z33" s="44"/>
      <c r="AA33" s="44"/>
      <c r="AB33" s="44"/>
      <c r="AC33" s="44"/>
      <c r="AD33" s="44"/>
      <c r="AE33" s="44"/>
      <c r="AF33" s="44"/>
      <c r="AG33" s="45"/>
      <c r="AH33" s="44"/>
      <c r="AI33" s="44"/>
      <c r="AJ33" s="44"/>
      <c r="AK33" s="44"/>
      <c r="AL33" s="44"/>
      <c r="AM33" s="44"/>
      <c r="AN33" s="44"/>
      <c r="AO33" s="44"/>
      <c r="AP33" s="44"/>
    </row>
    <row r="34" spans="1:42" s="52" customFormat="1" ht="16" x14ac:dyDescent="0.2">
      <c r="A34" s="51" t="s">
        <v>82</v>
      </c>
      <c r="B34" s="52" t="s">
        <v>189</v>
      </c>
      <c r="C34" s="37">
        <f t="shared" si="0"/>
        <v>865</v>
      </c>
      <c r="D34" s="47">
        <f>C34</f>
        <v>865</v>
      </c>
      <c r="E34" s="47">
        <f>1500000/D34</f>
        <v>1734.1040462427745</v>
      </c>
      <c r="F34" s="39"/>
      <c r="G34" s="39"/>
      <c r="H34" s="39"/>
      <c r="I34" s="39"/>
      <c r="J34" s="39"/>
      <c r="K34" s="39"/>
      <c r="L34" s="39"/>
      <c r="M34" s="39"/>
      <c r="N34" s="39"/>
      <c r="O34" s="39"/>
      <c r="P34" s="39"/>
      <c r="Q34" s="39"/>
      <c r="R34" s="39"/>
      <c r="S34" s="39"/>
      <c r="T34" s="39">
        <v>790</v>
      </c>
      <c r="U34" s="39"/>
      <c r="V34" s="39"/>
      <c r="W34" s="39">
        <v>940</v>
      </c>
      <c r="X34" s="39"/>
      <c r="Y34" s="39"/>
      <c r="Z34" s="39"/>
      <c r="AA34" s="39"/>
      <c r="AB34" s="39"/>
      <c r="AC34" s="39"/>
      <c r="AD34" s="39"/>
      <c r="AE34" s="39"/>
      <c r="AF34" s="39"/>
      <c r="AG34" s="53"/>
      <c r="AH34" s="39"/>
      <c r="AI34" s="39"/>
      <c r="AJ34" s="39"/>
      <c r="AK34" s="39"/>
      <c r="AL34" s="39"/>
      <c r="AM34" s="39"/>
      <c r="AN34" s="39"/>
      <c r="AO34" s="39"/>
      <c r="AP34" s="39"/>
    </row>
  </sheetData>
  <sheetProtection algorithmName="SHA-512" hashValue="LRFxUPjQDmaoC5AdfqndWjmI9U2ggYam1zasn16R88zdi7loAu8wLmuxcrAWolacKIhi/MfVgLwNxM5GgOatVQ==" saltValue="ni/58W5PLiIJLFYZDCLm8Q==" spinCount="100000" sheet="1" objects="1" scenarios="1" formatCells="0" formatColumns="0" formatRows="0" sort="0" autoFilter="0"/>
  <mergeCells count="36">
    <mergeCell ref="O1:Q1"/>
    <mergeCell ref="E5:E7"/>
    <mergeCell ref="E8:E10"/>
    <mergeCell ref="L28:N28"/>
    <mergeCell ref="O28:Q28"/>
    <mergeCell ref="I26:K26"/>
    <mergeCell ref="L26:N26"/>
    <mergeCell ref="O26:Q26"/>
    <mergeCell ref="L18:N20"/>
    <mergeCell ref="L14:N17"/>
    <mergeCell ref="O14:Q17"/>
    <mergeCell ref="O18:Q20"/>
    <mergeCell ref="L11:N12"/>
    <mergeCell ref="O11:Q12"/>
    <mergeCell ref="E32:E33"/>
    <mergeCell ref="D32:D33"/>
    <mergeCell ref="I18:K20"/>
    <mergeCell ref="R1:T1"/>
    <mergeCell ref="U1:W1"/>
    <mergeCell ref="D3:D4"/>
    <mergeCell ref="E3:E4"/>
    <mergeCell ref="E11:E12"/>
    <mergeCell ref="E15:E17"/>
    <mergeCell ref="D5:D7"/>
    <mergeCell ref="D8:D10"/>
    <mergeCell ref="D11:D12"/>
    <mergeCell ref="D15:D17"/>
    <mergeCell ref="F1:H1"/>
    <mergeCell ref="I1:K1"/>
    <mergeCell ref="L1:N1"/>
    <mergeCell ref="X1:Z1"/>
    <mergeCell ref="AN1:AP1"/>
    <mergeCell ref="AK1:AM1"/>
    <mergeCell ref="AH1:AJ1"/>
    <mergeCell ref="AD1:AF1"/>
    <mergeCell ref="AA1:AC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8898-9BD8-1849-8D0D-9B7BA261A009}">
  <dimension ref="A1:AI268"/>
  <sheetViews>
    <sheetView zoomScale="150" workbookViewId="0">
      <pane xSplit="3" ySplit="2" topLeftCell="D3" activePane="bottomRight" state="frozen"/>
      <selection pane="topRight" activeCell="F1" sqref="F1"/>
      <selection pane="bottomLeft" activeCell="A4" sqref="A4"/>
      <selection pane="bottomRight" activeCell="F1" sqref="F1:Q1"/>
    </sheetView>
  </sheetViews>
  <sheetFormatPr baseColWidth="10" defaultColWidth="10.83203125" defaultRowHeight="15" x14ac:dyDescent="0.2"/>
  <cols>
    <col min="1" max="1" width="21" style="4" customWidth="1"/>
    <col min="2" max="2" width="38" style="4" customWidth="1"/>
    <col min="3" max="5" width="10.83203125" style="4" customWidth="1"/>
    <col min="6" max="35" width="10.83203125" style="19"/>
    <col min="36" max="16384" width="10.83203125" style="5"/>
  </cols>
  <sheetData>
    <row r="1" spans="1:35" x14ac:dyDescent="0.2">
      <c r="F1" s="140" t="s">
        <v>65</v>
      </c>
      <c r="G1" s="140"/>
      <c r="H1" s="140"/>
      <c r="I1" s="141" t="s">
        <v>66</v>
      </c>
      <c r="J1" s="141"/>
      <c r="K1" s="141"/>
      <c r="L1" s="142" t="s">
        <v>67</v>
      </c>
      <c r="M1" s="142"/>
      <c r="N1" s="142"/>
      <c r="O1" s="143" t="s">
        <v>68</v>
      </c>
      <c r="P1" s="143"/>
      <c r="Q1" s="143"/>
      <c r="R1" s="136"/>
      <c r="S1" s="136"/>
      <c r="T1" s="136"/>
      <c r="U1" s="136"/>
      <c r="V1" s="136"/>
      <c r="W1" s="136"/>
      <c r="X1" s="136"/>
      <c r="Y1" s="136"/>
      <c r="Z1" s="136"/>
      <c r="AA1" s="136"/>
      <c r="AB1" s="136"/>
      <c r="AC1" s="136"/>
      <c r="AD1" s="136"/>
      <c r="AE1" s="136"/>
      <c r="AF1" s="136"/>
      <c r="AG1" s="136"/>
      <c r="AH1" s="136"/>
      <c r="AI1" s="136"/>
    </row>
    <row r="2" spans="1:35" ht="45" x14ac:dyDescent="0.2">
      <c r="A2" s="20" t="s">
        <v>83</v>
      </c>
      <c r="B2" s="21" t="s">
        <v>14</v>
      </c>
      <c r="C2" s="21" t="s">
        <v>291</v>
      </c>
      <c r="D2" s="21" t="s">
        <v>297</v>
      </c>
      <c r="E2" s="22" t="s">
        <v>298</v>
      </c>
      <c r="F2" s="6" t="s">
        <v>11</v>
      </c>
      <c r="G2" s="6" t="s">
        <v>12</v>
      </c>
      <c r="H2" s="6" t="s">
        <v>13</v>
      </c>
      <c r="I2" s="6" t="s">
        <v>11</v>
      </c>
      <c r="J2" s="6" t="s">
        <v>12</v>
      </c>
      <c r="K2" s="6" t="s">
        <v>13</v>
      </c>
      <c r="L2" s="6" t="s">
        <v>11</v>
      </c>
      <c r="M2" s="6" t="s">
        <v>12</v>
      </c>
      <c r="N2" s="6" t="s">
        <v>13</v>
      </c>
      <c r="O2" s="6" t="s">
        <v>11</v>
      </c>
      <c r="P2" s="6" t="s">
        <v>12</v>
      </c>
      <c r="Q2" s="6" t="s">
        <v>13</v>
      </c>
      <c r="R2" s="6" t="s">
        <v>11</v>
      </c>
      <c r="S2" s="6" t="s">
        <v>12</v>
      </c>
      <c r="T2" s="6" t="s">
        <v>13</v>
      </c>
      <c r="U2" s="6" t="s">
        <v>11</v>
      </c>
      <c r="V2" s="6" t="s">
        <v>12</v>
      </c>
      <c r="W2" s="6" t="s">
        <v>13</v>
      </c>
      <c r="X2" s="6" t="s">
        <v>11</v>
      </c>
      <c r="Y2" s="6" t="s">
        <v>12</v>
      </c>
      <c r="Z2" s="6" t="s">
        <v>13</v>
      </c>
      <c r="AA2" s="6" t="s">
        <v>11</v>
      </c>
      <c r="AB2" s="6" t="s">
        <v>12</v>
      </c>
      <c r="AC2" s="6" t="s">
        <v>13</v>
      </c>
      <c r="AD2" s="6" t="s">
        <v>11</v>
      </c>
      <c r="AE2" s="6" t="s">
        <v>12</v>
      </c>
      <c r="AF2" s="6" t="s">
        <v>13</v>
      </c>
      <c r="AG2" s="6" t="s">
        <v>11</v>
      </c>
      <c r="AH2" s="6" t="s">
        <v>12</v>
      </c>
      <c r="AI2" s="6" t="s">
        <v>13</v>
      </c>
    </row>
    <row r="3" spans="1:35" s="10" customFormat="1" ht="16" x14ac:dyDescent="0.2">
      <c r="A3" s="11" t="s">
        <v>229</v>
      </c>
      <c r="B3" s="11" t="s">
        <v>15</v>
      </c>
      <c r="C3" s="23">
        <f t="shared" ref="C3:C10" si="0">AVERAGE(H3,K3,N3,Q3)</f>
        <v>152</v>
      </c>
      <c r="D3" s="147">
        <f>MAX(C3:C4)</f>
        <v>320</v>
      </c>
      <c r="E3" s="147">
        <f>1500000/D3</f>
        <v>4687.5</v>
      </c>
      <c r="F3" s="8">
        <v>43662</v>
      </c>
      <c r="G3" s="8">
        <v>43697</v>
      </c>
      <c r="H3" s="9">
        <v>270</v>
      </c>
      <c r="I3" s="24">
        <v>43766</v>
      </c>
      <c r="J3" s="8">
        <v>43801</v>
      </c>
      <c r="K3" s="9">
        <v>76</v>
      </c>
      <c r="L3" s="8">
        <v>43852</v>
      </c>
      <c r="M3" s="8">
        <v>43882</v>
      </c>
      <c r="N3" s="9">
        <v>110</v>
      </c>
      <c r="O3" s="9"/>
      <c r="P3" s="9"/>
      <c r="Q3" s="9"/>
      <c r="R3" s="9"/>
      <c r="S3" s="9"/>
      <c r="T3" s="9"/>
      <c r="U3" s="9"/>
      <c r="V3" s="9"/>
      <c r="W3" s="9"/>
      <c r="X3" s="9"/>
      <c r="Y3" s="9"/>
      <c r="Z3" s="9"/>
      <c r="AA3" s="9"/>
      <c r="AB3" s="9"/>
      <c r="AC3" s="9"/>
      <c r="AD3" s="9"/>
      <c r="AE3" s="9"/>
      <c r="AF3" s="9"/>
      <c r="AG3" s="9"/>
      <c r="AH3" s="9"/>
      <c r="AI3" s="9"/>
    </row>
    <row r="4" spans="1:35" s="10" customFormat="1" ht="16" x14ac:dyDescent="0.2">
      <c r="A4" s="11" t="s">
        <v>229</v>
      </c>
      <c r="B4" s="11" t="s">
        <v>16</v>
      </c>
      <c r="C4" s="23">
        <f t="shared" si="0"/>
        <v>320</v>
      </c>
      <c r="D4" s="147"/>
      <c r="E4" s="147"/>
      <c r="F4" s="8">
        <v>43662</v>
      </c>
      <c r="G4" s="8">
        <v>43697</v>
      </c>
      <c r="H4" s="9">
        <v>360</v>
      </c>
      <c r="I4" s="24">
        <v>43766</v>
      </c>
      <c r="J4" s="8">
        <v>43801</v>
      </c>
      <c r="K4" s="9">
        <v>280</v>
      </c>
      <c r="L4" s="8">
        <v>43852</v>
      </c>
      <c r="M4" s="8">
        <v>43882</v>
      </c>
      <c r="N4" s="9">
        <v>320</v>
      </c>
      <c r="O4" s="9"/>
      <c r="P4" s="9"/>
      <c r="Q4" s="9"/>
      <c r="R4" s="9"/>
      <c r="S4" s="9"/>
      <c r="T4" s="9"/>
      <c r="U4" s="9"/>
      <c r="V4" s="9"/>
      <c r="W4" s="9"/>
      <c r="X4" s="9"/>
      <c r="Y4" s="9"/>
      <c r="Z4" s="9"/>
      <c r="AA4" s="9"/>
      <c r="AB4" s="9"/>
      <c r="AC4" s="9"/>
      <c r="AD4" s="9"/>
      <c r="AE4" s="9"/>
      <c r="AF4" s="9"/>
      <c r="AG4" s="9"/>
      <c r="AH4" s="9"/>
      <c r="AI4" s="9"/>
    </row>
    <row r="5" spans="1:35" s="12" customFormat="1" ht="16" x14ac:dyDescent="0.2">
      <c r="A5" s="13" t="s">
        <v>230</v>
      </c>
      <c r="B5" s="13" t="s">
        <v>17</v>
      </c>
      <c r="C5" s="25">
        <f t="shared" si="0"/>
        <v>51</v>
      </c>
      <c r="D5" s="148">
        <f>MAX(C5:C6)</f>
        <v>51</v>
      </c>
      <c r="E5" s="148">
        <f>1500000/D5</f>
        <v>29411.764705882353</v>
      </c>
      <c r="F5" s="14">
        <v>43662</v>
      </c>
      <c r="G5" s="14">
        <v>43697</v>
      </c>
      <c r="H5" s="15">
        <v>51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row>
    <row r="6" spans="1:35" s="12" customFormat="1" ht="16" x14ac:dyDescent="0.2">
      <c r="A6" s="13" t="s">
        <v>230</v>
      </c>
      <c r="B6" s="13" t="s">
        <v>18</v>
      </c>
      <c r="C6" s="25">
        <f t="shared" si="0"/>
        <v>42</v>
      </c>
      <c r="D6" s="148"/>
      <c r="E6" s="148"/>
      <c r="F6" s="14">
        <v>43662</v>
      </c>
      <c r="G6" s="14">
        <v>43697</v>
      </c>
      <c r="H6" s="15">
        <v>42</v>
      </c>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row>
    <row r="7" spans="1:35" s="10" customFormat="1" ht="16" x14ac:dyDescent="0.2">
      <c r="A7" s="11" t="s">
        <v>231</v>
      </c>
      <c r="B7" s="11" t="s">
        <v>50</v>
      </c>
      <c r="C7" s="23">
        <f t="shared" si="0"/>
        <v>860</v>
      </c>
      <c r="D7" s="147">
        <f>MAX(C7:C8)</f>
        <v>860</v>
      </c>
      <c r="E7" s="147">
        <f>1500000/D7</f>
        <v>1744.1860465116279</v>
      </c>
      <c r="F7" s="8">
        <v>43662</v>
      </c>
      <c r="G7" s="8" t="s">
        <v>32</v>
      </c>
      <c r="H7" s="9"/>
      <c r="I7" s="24">
        <v>43766</v>
      </c>
      <c r="J7" s="8">
        <v>43801</v>
      </c>
      <c r="K7" s="9">
        <v>220</v>
      </c>
      <c r="L7" s="8">
        <v>43852</v>
      </c>
      <c r="M7" s="8">
        <v>43882</v>
      </c>
      <c r="N7" s="9">
        <v>1500</v>
      </c>
      <c r="O7" s="9"/>
      <c r="P7" s="9"/>
      <c r="Q7" s="9"/>
      <c r="R7" s="9"/>
      <c r="S7" s="9"/>
      <c r="T7" s="9"/>
      <c r="U7" s="9"/>
      <c r="V7" s="9"/>
      <c r="W7" s="9"/>
      <c r="X7" s="9"/>
      <c r="Y7" s="9"/>
      <c r="Z7" s="9"/>
      <c r="AA7" s="9"/>
      <c r="AB7" s="9"/>
      <c r="AC7" s="9"/>
      <c r="AD7" s="9"/>
      <c r="AE7" s="9"/>
      <c r="AF7" s="9"/>
      <c r="AG7" s="9"/>
      <c r="AH7" s="9"/>
      <c r="AI7" s="9"/>
    </row>
    <row r="8" spans="1:35" s="10" customFormat="1" ht="16" x14ac:dyDescent="0.2">
      <c r="A8" s="11" t="s">
        <v>231</v>
      </c>
      <c r="B8" s="11" t="s">
        <v>20</v>
      </c>
      <c r="C8" s="23">
        <f t="shared" si="0"/>
        <v>730</v>
      </c>
      <c r="D8" s="147"/>
      <c r="E8" s="147"/>
      <c r="F8" s="8">
        <v>43662</v>
      </c>
      <c r="G8" s="8">
        <v>43697</v>
      </c>
      <c r="H8" s="9">
        <v>300</v>
      </c>
      <c r="I8" s="24">
        <v>43766</v>
      </c>
      <c r="J8" s="8">
        <v>43801</v>
      </c>
      <c r="K8" s="9">
        <v>290</v>
      </c>
      <c r="L8" s="8">
        <v>43852</v>
      </c>
      <c r="M8" s="8">
        <v>43882</v>
      </c>
      <c r="N8" s="9">
        <v>1600</v>
      </c>
      <c r="O8" s="9"/>
      <c r="P8" s="9"/>
      <c r="Q8" s="9"/>
      <c r="R8" s="9"/>
      <c r="S8" s="9"/>
      <c r="T8" s="9"/>
      <c r="U8" s="9"/>
      <c r="V8" s="9"/>
      <c r="W8" s="9"/>
      <c r="X8" s="9"/>
      <c r="Y8" s="9"/>
      <c r="Z8" s="9"/>
      <c r="AA8" s="9"/>
      <c r="AB8" s="9"/>
      <c r="AC8" s="9"/>
      <c r="AD8" s="9"/>
      <c r="AE8" s="9"/>
      <c r="AF8" s="9"/>
      <c r="AG8" s="9"/>
      <c r="AH8" s="9"/>
      <c r="AI8" s="9"/>
    </row>
    <row r="9" spans="1:35" s="12" customFormat="1" ht="16" x14ac:dyDescent="0.2">
      <c r="A9" s="13" t="s">
        <v>232</v>
      </c>
      <c r="B9" s="13" t="s">
        <v>19</v>
      </c>
      <c r="C9" s="25">
        <f t="shared" si="0"/>
        <v>1400</v>
      </c>
      <c r="D9" s="148">
        <f>MAX(C9:C10)</f>
        <v>1400</v>
      </c>
      <c r="E9" s="148">
        <f>1500000/D9</f>
        <v>1071.4285714285713</v>
      </c>
      <c r="F9" s="14">
        <v>43662</v>
      </c>
      <c r="G9" s="14">
        <v>43697</v>
      </c>
      <c r="H9" s="15">
        <v>1800</v>
      </c>
      <c r="I9" s="26">
        <v>43766</v>
      </c>
      <c r="J9" s="14">
        <v>43801</v>
      </c>
      <c r="K9" s="15">
        <v>1400</v>
      </c>
      <c r="L9" s="14">
        <v>43852</v>
      </c>
      <c r="M9" s="14">
        <v>43882</v>
      </c>
      <c r="N9" s="15">
        <v>1000</v>
      </c>
      <c r="O9" s="15"/>
      <c r="P9" s="15"/>
      <c r="Q9" s="15"/>
      <c r="R9" s="15"/>
      <c r="S9" s="15"/>
      <c r="T9" s="15"/>
      <c r="U9" s="15"/>
      <c r="V9" s="15"/>
      <c r="W9" s="15"/>
      <c r="X9" s="15"/>
      <c r="Y9" s="15"/>
      <c r="Z9" s="15"/>
      <c r="AA9" s="15"/>
      <c r="AB9" s="15"/>
      <c r="AC9" s="15"/>
      <c r="AD9" s="15"/>
      <c r="AE9" s="15"/>
      <c r="AF9" s="15"/>
      <c r="AG9" s="15"/>
      <c r="AH9" s="15"/>
      <c r="AI9" s="15"/>
    </row>
    <row r="10" spans="1:35" s="12" customFormat="1" ht="16" x14ac:dyDescent="0.2">
      <c r="A10" s="13" t="s">
        <v>232</v>
      </c>
      <c r="B10" s="13" t="s">
        <v>20</v>
      </c>
      <c r="C10" s="27">
        <f t="shared" si="0"/>
        <v>1396.6666666666667</v>
      </c>
      <c r="D10" s="148"/>
      <c r="E10" s="148"/>
      <c r="F10" s="14">
        <v>43662</v>
      </c>
      <c r="G10" s="14">
        <v>43697</v>
      </c>
      <c r="H10" s="15">
        <v>1600</v>
      </c>
      <c r="I10" s="26">
        <v>43766</v>
      </c>
      <c r="J10" s="14">
        <v>43801</v>
      </c>
      <c r="K10" s="15">
        <v>2000</v>
      </c>
      <c r="L10" s="14">
        <v>43852</v>
      </c>
      <c r="M10" s="14">
        <v>43882</v>
      </c>
      <c r="N10" s="15">
        <v>590</v>
      </c>
      <c r="O10" s="15"/>
      <c r="P10" s="15"/>
      <c r="Q10" s="15"/>
      <c r="R10" s="15"/>
      <c r="S10" s="15"/>
      <c r="T10" s="15"/>
      <c r="U10" s="15"/>
      <c r="V10" s="15"/>
      <c r="W10" s="15"/>
      <c r="X10" s="15"/>
      <c r="Y10" s="15"/>
      <c r="Z10" s="15"/>
      <c r="AA10" s="15"/>
      <c r="AB10" s="15"/>
      <c r="AC10" s="15"/>
      <c r="AD10" s="15"/>
      <c r="AE10" s="15"/>
      <c r="AF10" s="15"/>
      <c r="AG10" s="15"/>
      <c r="AH10" s="15"/>
      <c r="AI10" s="15"/>
    </row>
    <row r="11" spans="1:35" s="10" customFormat="1" ht="16" x14ac:dyDescent="0.2">
      <c r="A11" s="10" t="s">
        <v>235</v>
      </c>
      <c r="B11" s="10" t="s">
        <v>236</v>
      </c>
      <c r="C11" s="28">
        <f t="shared" ref="C11:C17" si="1">AVERAGE(T11,W11)</f>
        <v>450</v>
      </c>
      <c r="D11" s="147">
        <f>MAX(C11:C14)</f>
        <v>485</v>
      </c>
      <c r="E11" s="147">
        <f>1500000/D11</f>
        <v>3092.783505154639</v>
      </c>
      <c r="F11" s="9"/>
      <c r="G11" s="9"/>
      <c r="H11" s="9"/>
      <c r="I11" s="9"/>
      <c r="J11" s="9"/>
      <c r="K11" s="9"/>
      <c r="L11" s="9"/>
      <c r="M11" s="9"/>
      <c r="N11" s="9"/>
      <c r="O11" s="9"/>
      <c r="P11" s="9"/>
      <c r="Q11" s="9"/>
      <c r="R11" s="9"/>
      <c r="S11" s="16">
        <v>35977</v>
      </c>
      <c r="T11" s="9">
        <v>830</v>
      </c>
      <c r="U11" s="9"/>
      <c r="V11" s="16">
        <v>36192</v>
      </c>
      <c r="W11" s="9">
        <v>70</v>
      </c>
      <c r="X11" s="9"/>
      <c r="Y11" s="9"/>
      <c r="Z11" s="9"/>
      <c r="AA11" s="9"/>
      <c r="AB11" s="9"/>
      <c r="AC11" s="9"/>
      <c r="AD11" s="9"/>
      <c r="AE11" s="9"/>
      <c r="AF11" s="9"/>
      <c r="AG11" s="9"/>
      <c r="AH11" s="9"/>
      <c r="AI11" s="9"/>
    </row>
    <row r="12" spans="1:35" s="10" customFormat="1" ht="16" x14ac:dyDescent="0.2">
      <c r="B12" s="10" t="s">
        <v>237</v>
      </c>
      <c r="C12" s="28">
        <f t="shared" si="1"/>
        <v>60</v>
      </c>
      <c r="D12" s="147"/>
      <c r="E12" s="147"/>
      <c r="F12" s="9"/>
      <c r="G12" s="9"/>
      <c r="H12" s="9"/>
      <c r="I12" s="9"/>
      <c r="J12" s="9"/>
      <c r="K12" s="9"/>
      <c r="L12" s="9"/>
      <c r="M12" s="9"/>
      <c r="N12" s="9"/>
      <c r="O12" s="9"/>
      <c r="P12" s="9"/>
      <c r="Q12" s="9"/>
      <c r="R12" s="9"/>
      <c r="S12" s="16">
        <v>35977</v>
      </c>
      <c r="T12" s="9">
        <v>50</v>
      </c>
      <c r="U12" s="9"/>
      <c r="V12" s="16">
        <v>36192</v>
      </c>
      <c r="W12" s="9">
        <v>70</v>
      </c>
      <c r="X12" s="9"/>
      <c r="Y12" s="9"/>
      <c r="Z12" s="9"/>
      <c r="AA12" s="9"/>
      <c r="AB12" s="9"/>
      <c r="AC12" s="9"/>
      <c r="AD12" s="9"/>
      <c r="AE12" s="9"/>
      <c r="AF12" s="9"/>
      <c r="AG12" s="9"/>
      <c r="AH12" s="9"/>
      <c r="AI12" s="9"/>
    </row>
    <row r="13" spans="1:35" s="10" customFormat="1" ht="16" x14ac:dyDescent="0.2">
      <c r="B13" s="10" t="s">
        <v>238</v>
      </c>
      <c r="C13" s="28">
        <f t="shared" si="1"/>
        <v>45</v>
      </c>
      <c r="D13" s="147"/>
      <c r="E13" s="147"/>
      <c r="F13" s="9"/>
      <c r="G13" s="9"/>
      <c r="H13" s="9"/>
      <c r="I13" s="9"/>
      <c r="J13" s="9"/>
      <c r="K13" s="9"/>
      <c r="L13" s="9"/>
      <c r="M13" s="9"/>
      <c r="N13" s="9"/>
      <c r="O13" s="9"/>
      <c r="P13" s="9"/>
      <c r="Q13" s="9"/>
      <c r="R13" s="9"/>
      <c r="S13" s="16">
        <v>35977</v>
      </c>
      <c r="T13" s="9">
        <v>30</v>
      </c>
      <c r="U13" s="9"/>
      <c r="V13" s="16">
        <v>36192</v>
      </c>
      <c r="W13" s="9">
        <v>60</v>
      </c>
      <c r="X13" s="9"/>
      <c r="Y13" s="9"/>
      <c r="Z13" s="9"/>
      <c r="AA13" s="9"/>
      <c r="AB13" s="9"/>
      <c r="AC13" s="9"/>
      <c r="AD13" s="9"/>
      <c r="AE13" s="9"/>
      <c r="AF13" s="9"/>
      <c r="AG13" s="9"/>
      <c r="AH13" s="9"/>
      <c r="AI13" s="9"/>
    </row>
    <row r="14" spans="1:35" s="10" customFormat="1" ht="16" x14ac:dyDescent="0.2">
      <c r="B14" s="10" t="s">
        <v>239</v>
      </c>
      <c r="C14" s="28">
        <f t="shared" si="1"/>
        <v>485</v>
      </c>
      <c r="D14" s="147"/>
      <c r="E14" s="147"/>
      <c r="F14" s="9"/>
      <c r="G14" s="9"/>
      <c r="H14" s="9"/>
      <c r="I14" s="9"/>
      <c r="J14" s="9"/>
      <c r="K14" s="9"/>
      <c r="L14" s="9"/>
      <c r="M14" s="9"/>
      <c r="N14" s="9"/>
      <c r="O14" s="9"/>
      <c r="P14" s="9"/>
      <c r="Q14" s="9"/>
      <c r="R14" s="9"/>
      <c r="S14" s="16">
        <v>35977</v>
      </c>
      <c r="T14" s="9">
        <v>820</v>
      </c>
      <c r="U14" s="9"/>
      <c r="V14" s="16">
        <v>36192</v>
      </c>
      <c r="W14" s="9">
        <v>150</v>
      </c>
      <c r="X14" s="9"/>
      <c r="Y14" s="9"/>
      <c r="Z14" s="9"/>
      <c r="AA14" s="9"/>
      <c r="AB14" s="9"/>
      <c r="AC14" s="9"/>
      <c r="AD14" s="9"/>
      <c r="AE14" s="9"/>
      <c r="AF14" s="9"/>
      <c r="AG14" s="9"/>
      <c r="AH14" s="9"/>
      <c r="AI14" s="9"/>
    </row>
    <row r="15" spans="1:35" s="12" customFormat="1" ht="16" x14ac:dyDescent="0.2">
      <c r="A15" s="12" t="s">
        <v>240</v>
      </c>
      <c r="B15" s="12" t="s">
        <v>241</v>
      </c>
      <c r="C15" s="27">
        <f t="shared" si="1"/>
        <v>130</v>
      </c>
      <c r="D15" s="148">
        <f>MAX(C15:C19)</f>
        <v>130</v>
      </c>
      <c r="E15" s="148">
        <f>1500000/D15</f>
        <v>11538.461538461539</v>
      </c>
      <c r="F15" s="15"/>
      <c r="G15" s="15"/>
      <c r="H15" s="15"/>
      <c r="I15" s="15"/>
      <c r="J15" s="15"/>
      <c r="K15" s="15"/>
      <c r="L15" s="15"/>
      <c r="M15" s="15"/>
      <c r="N15" s="15"/>
      <c r="O15" s="15"/>
      <c r="P15" s="15"/>
      <c r="Q15" s="15"/>
      <c r="R15" s="15"/>
      <c r="S15" s="17">
        <v>35977</v>
      </c>
      <c r="T15" s="15">
        <v>200</v>
      </c>
      <c r="U15" s="15"/>
      <c r="V15" s="17">
        <v>36192</v>
      </c>
      <c r="W15" s="15">
        <v>60</v>
      </c>
      <c r="X15" s="15"/>
      <c r="Y15" s="15"/>
      <c r="Z15" s="15"/>
      <c r="AA15" s="15"/>
      <c r="AB15" s="15"/>
      <c r="AC15" s="15"/>
      <c r="AD15" s="15"/>
      <c r="AE15" s="15"/>
      <c r="AF15" s="15"/>
      <c r="AG15" s="15"/>
      <c r="AH15" s="15"/>
      <c r="AI15" s="15"/>
    </row>
    <row r="16" spans="1:35" s="12" customFormat="1" ht="16" x14ac:dyDescent="0.2">
      <c r="B16" s="12" t="s">
        <v>242</v>
      </c>
      <c r="C16" s="27">
        <f t="shared" si="1"/>
        <v>90</v>
      </c>
      <c r="D16" s="148"/>
      <c r="E16" s="148"/>
      <c r="F16" s="15"/>
      <c r="G16" s="15"/>
      <c r="H16" s="15"/>
      <c r="I16" s="15"/>
      <c r="J16" s="15"/>
      <c r="K16" s="15"/>
      <c r="L16" s="15"/>
      <c r="M16" s="15"/>
      <c r="N16" s="15"/>
      <c r="O16" s="15"/>
      <c r="P16" s="15"/>
      <c r="Q16" s="15"/>
      <c r="R16" s="15"/>
      <c r="S16" s="17">
        <v>35977</v>
      </c>
      <c r="T16" s="15">
        <v>140</v>
      </c>
      <c r="U16" s="15"/>
      <c r="V16" s="17">
        <v>36192</v>
      </c>
      <c r="W16" s="15">
        <v>40</v>
      </c>
      <c r="X16" s="15"/>
      <c r="Y16" s="15"/>
      <c r="Z16" s="15"/>
      <c r="AA16" s="15"/>
      <c r="AB16" s="15"/>
      <c r="AC16" s="15"/>
      <c r="AD16" s="15"/>
      <c r="AE16" s="15"/>
      <c r="AF16" s="15"/>
      <c r="AG16" s="15"/>
      <c r="AH16" s="15"/>
      <c r="AI16" s="15"/>
    </row>
    <row r="17" spans="1:35" s="12" customFormat="1" ht="16" x14ac:dyDescent="0.2">
      <c r="A17" s="13"/>
      <c r="B17" s="13" t="s">
        <v>243</v>
      </c>
      <c r="C17" s="27">
        <f t="shared" si="1"/>
        <v>75</v>
      </c>
      <c r="D17" s="148"/>
      <c r="E17" s="148"/>
      <c r="F17" s="15"/>
      <c r="G17" s="15"/>
      <c r="H17" s="15"/>
      <c r="I17" s="15"/>
      <c r="J17" s="15"/>
      <c r="K17" s="15"/>
      <c r="L17" s="15"/>
      <c r="M17" s="15"/>
      <c r="N17" s="15"/>
      <c r="O17" s="15"/>
      <c r="P17" s="15"/>
      <c r="Q17" s="15"/>
      <c r="R17" s="15"/>
      <c r="S17" s="17">
        <v>35977</v>
      </c>
      <c r="T17" s="15">
        <v>90</v>
      </c>
      <c r="U17" s="15"/>
      <c r="V17" s="17">
        <v>36192</v>
      </c>
      <c r="W17" s="15">
        <v>60</v>
      </c>
      <c r="X17" s="15"/>
      <c r="Y17" s="15"/>
      <c r="Z17" s="15"/>
      <c r="AA17" s="15"/>
      <c r="AB17" s="15"/>
      <c r="AC17" s="15"/>
      <c r="AD17" s="15"/>
      <c r="AE17" s="15"/>
      <c r="AF17" s="15"/>
      <c r="AG17" s="15"/>
      <c r="AH17" s="15"/>
      <c r="AI17" s="15"/>
    </row>
    <row r="18" spans="1:35" s="12" customFormat="1" ht="16" x14ac:dyDescent="0.2">
      <c r="A18" s="13"/>
      <c r="B18" s="13" t="s">
        <v>244</v>
      </c>
      <c r="C18" s="27">
        <f>AVERAGE(T18,W18,Z18)</f>
        <v>55</v>
      </c>
      <c r="D18" s="148"/>
      <c r="E18" s="148"/>
      <c r="F18" s="15"/>
      <c r="G18" s="15"/>
      <c r="H18" s="15"/>
      <c r="I18" s="15"/>
      <c r="J18" s="15"/>
      <c r="K18" s="15"/>
      <c r="L18" s="15"/>
      <c r="M18" s="15"/>
      <c r="N18" s="15"/>
      <c r="O18" s="15"/>
      <c r="P18" s="15"/>
      <c r="Q18" s="15"/>
      <c r="R18" s="15"/>
      <c r="S18" s="17">
        <v>35977</v>
      </c>
      <c r="T18" s="15">
        <v>80</v>
      </c>
      <c r="U18" s="15"/>
      <c r="V18" s="17">
        <v>36192</v>
      </c>
      <c r="W18" s="15">
        <v>40</v>
      </c>
      <c r="X18" s="14">
        <v>42527</v>
      </c>
      <c r="Y18" s="14">
        <v>42566</v>
      </c>
      <c r="Z18" s="15">
        <v>45</v>
      </c>
      <c r="AA18" s="15"/>
      <c r="AB18" s="15"/>
      <c r="AC18" s="15"/>
      <c r="AD18" s="15"/>
      <c r="AE18" s="15"/>
      <c r="AF18" s="15"/>
      <c r="AG18" s="15"/>
      <c r="AH18" s="15"/>
      <c r="AI18" s="15"/>
    </row>
    <row r="19" spans="1:35" s="12" customFormat="1" ht="16" x14ac:dyDescent="0.2">
      <c r="A19" s="13"/>
      <c r="B19" s="13" t="s">
        <v>254</v>
      </c>
      <c r="C19" s="27">
        <f>AVERAGE(Z19)</f>
        <v>130</v>
      </c>
      <c r="D19" s="148"/>
      <c r="E19" s="148"/>
      <c r="F19" s="15"/>
      <c r="G19" s="15"/>
      <c r="H19" s="15"/>
      <c r="I19" s="15"/>
      <c r="J19" s="15"/>
      <c r="K19" s="15"/>
      <c r="L19" s="15"/>
      <c r="M19" s="15"/>
      <c r="N19" s="15"/>
      <c r="O19" s="15"/>
      <c r="P19" s="15"/>
      <c r="Q19" s="15"/>
      <c r="R19" s="15"/>
      <c r="S19" s="17"/>
      <c r="T19" s="15"/>
      <c r="U19" s="15"/>
      <c r="V19" s="17"/>
      <c r="W19" s="15"/>
      <c r="X19" s="14">
        <v>42527</v>
      </c>
      <c r="Y19" s="14">
        <v>42566</v>
      </c>
      <c r="Z19" s="15">
        <v>130</v>
      </c>
      <c r="AA19" s="15"/>
      <c r="AB19" s="15"/>
      <c r="AC19" s="15"/>
      <c r="AD19" s="15"/>
      <c r="AE19" s="15"/>
      <c r="AF19" s="15"/>
      <c r="AG19" s="15"/>
      <c r="AH19" s="15"/>
      <c r="AI19" s="15"/>
    </row>
    <row r="20" spans="1:35" s="10" customFormat="1" ht="16" x14ac:dyDescent="0.2">
      <c r="A20" s="11" t="s">
        <v>245</v>
      </c>
      <c r="B20" s="11" t="s">
        <v>246</v>
      </c>
      <c r="C20" s="28">
        <f>AVERAGE(T20,W20)</f>
        <v>225</v>
      </c>
      <c r="D20" s="147">
        <f>MAX(C20:C23)</f>
        <v>345</v>
      </c>
      <c r="E20" s="147">
        <f>1500000/D20</f>
        <v>4347.826086956522</v>
      </c>
      <c r="F20" s="9"/>
      <c r="G20" s="9"/>
      <c r="H20" s="9"/>
      <c r="I20" s="9"/>
      <c r="J20" s="9"/>
      <c r="K20" s="9"/>
      <c r="L20" s="9"/>
      <c r="M20" s="9"/>
      <c r="N20" s="9"/>
      <c r="O20" s="9"/>
      <c r="P20" s="9"/>
      <c r="Q20" s="9"/>
      <c r="R20" s="9"/>
      <c r="S20" s="16">
        <v>35977</v>
      </c>
      <c r="T20" s="9">
        <v>330</v>
      </c>
      <c r="U20" s="9"/>
      <c r="V20" s="16">
        <v>36192</v>
      </c>
      <c r="W20" s="9">
        <v>120</v>
      </c>
      <c r="X20" s="9"/>
      <c r="Y20" s="9"/>
      <c r="Z20" s="9"/>
      <c r="AA20" s="9"/>
      <c r="AB20" s="9"/>
      <c r="AC20" s="9"/>
      <c r="AD20" s="9"/>
      <c r="AE20" s="9"/>
      <c r="AF20" s="9"/>
      <c r="AG20" s="9"/>
      <c r="AH20" s="9"/>
      <c r="AI20" s="9"/>
    </row>
    <row r="21" spans="1:35" s="10" customFormat="1" ht="16" x14ac:dyDescent="0.2">
      <c r="A21" s="11"/>
      <c r="B21" s="11" t="s">
        <v>247</v>
      </c>
      <c r="C21" s="28">
        <f>AVERAGE(T21,W21)</f>
        <v>250</v>
      </c>
      <c r="D21" s="147"/>
      <c r="E21" s="147"/>
      <c r="F21" s="9"/>
      <c r="G21" s="9"/>
      <c r="H21" s="9"/>
      <c r="I21" s="9"/>
      <c r="J21" s="9"/>
      <c r="K21" s="9"/>
      <c r="L21" s="9"/>
      <c r="M21" s="9"/>
      <c r="N21" s="9"/>
      <c r="O21" s="9"/>
      <c r="P21" s="9"/>
      <c r="Q21" s="9"/>
      <c r="R21" s="9"/>
      <c r="S21" s="16">
        <v>35977</v>
      </c>
      <c r="T21" s="9">
        <v>190</v>
      </c>
      <c r="U21" s="9"/>
      <c r="V21" s="16">
        <v>36192</v>
      </c>
      <c r="W21" s="9">
        <v>310</v>
      </c>
      <c r="X21" s="9"/>
      <c r="Y21" s="9"/>
      <c r="Z21" s="9"/>
      <c r="AA21" s="9"/>
      <c r="AB21" s="9"/>
      <c r="AC21" s="9"/>
      <c r="AD21" s="9"/>
      <c r="AE21" s="9"/>
      <c r="AF21" s="9"/>
      <c r="AG21" s="9"/>
      <c r="AH21" s="9"/>
      <c r="AI21" s="9"/>
    </row>
    <row r="22" spans="1:35" s="10" customFormat="1" ht="16" x14ac:dyDescent="0.2">
      <c r="A22" s="11"/>
      <c r="B22" s="11" t="s">
        <v>248</v>
      </c>
      <c r="C22" s="28">
        <f>AVERAGE(T22,W22)</f>
        <v>345</v>
      </c>
      <c r="D22" s="147"/>
      <c r="E22" s="147"/>
      <c r="F22" s="9"/>
      <c r="G22" s="9"/>
      <c r="H22" s="9"/>
      <c r="I22" s="9"/>
      <c r="J22" s="9"/>
      <c r="K22" s="9"/>
      <c r="L22" s="9"/>
      <c r="M22" s="9"/>
      <c r="N22" s="9"/>
      <c r="O22" s="9"/>
      <c r="P22" s="9"/>
      <c r="Q22" s="9"/>
      <c r="R22" s="9"/>
      <c r="S22" s="16">
        <v>35977</v>
      </c>
      <c r="T22" s="9">
        <v>510</v>
      </c>
      <c r="U22" s="9"/>
      <c r="V22" s="16">
        <v>36192</v>
      </c>
      <c r="W22" s="9">
        <v>180</v>
      </c>
      <c r="X22" s="9"/>
      <c r="Y22" s="9"/>
      <c r="Z22" s="9"/>
      <c r="AA22" s="9"/>
      <c r="AB22" s="9"/>
      <c r="AC22" s="9"/>
      <c r="AD22" s="9"/>
      <c r="AE22" s="9"/>
      <c r="AF22" s="9"/>
      <c r="AG22" s="9"/>
      <c r="AH22" s="9"/>
      <c r="AI22" s="9"/>
    </row>
    <row r="23" spans="1:35" s="10" customFormat="1" ht="16" x14ac:dyDescent="0.2">
      <c r="A23" s="11"/>
      <c r="B23" s="11" t="s">
        <v>224</v>
      </c>
      <c r="C23" s="28">
        <f>AVERAGE(T23,W23)</f>
        <v>165</v>
      </c>
      <c r="D23" s="147"/>
      <c r="E23" s="147"/>
      <c r="F23" s="9"/>
      <c r="G23" s="9"/>
      <c r="H23" s="9"/>
      <c r="I23" s="9"/>
      <c r="J23" s="9"/>
      <c r="K23" s="9"/>
      <c r="L23" s="9"/>
      <c r="M23" s="9"/>
      <c r="N23" s="9"/>
      <c r="O23" s="9"/>
      <c r="P23" s="9"/>
      <c r="Q23" s="9"/>
      <c r="R23" s="9"/>
      <c r="S23" s="16">
        <v>35977</v>
      </c>
      <c r="T23" s="9">
        <v>150</v>
      </c>
      <c r="U23" s="9"/>
      <c r="V23" s="16">
        <v>36192</v>
      </c>
      <c r="W23" s="9">
        <v>180</v>
      </c>
      <c r="X23" s="9"/>
      <c r="Y23" s="9"/>
      <c r="Z23" s="9"/>
      <c r="AA23" s="9"/>
      <c r="AB23" s="9"/>
      <c r="AC23" s="9"/>
      <c r="AD23" s="9"/>
      <c r="AE23" s="9"/>
      <c r="AF23" s="9"/>
      <c r="AG23" s="9"/>
      <c r="AH23" s="9"/>
      <c r="AI23" s="9"/>
    </row>
    <row r="24" spans="1:35" s="12" customFormat="1" ht="16" x14ac:dyDescent="0.2">
      <c r="A24" s="13" t="s">
        <v>249</v>
      </c>
      <c r="B24" s="13" t="s">
        <v>250</v>
      </c>
      <c r="C24" s="27">
        <f t="shared" ref="C24:C52" si="2">AVERAGE(H24,K24,N24,Q24,T24,W24,Z24,AC24,AF24,AI24)</f>
        <v>90</v>
      </c>
      <c r="D24" s="148">
        <f>MAX(C24:C36)</f>
        <v>10000</v>
      </c>
      <c r="E24" s="148">
        <f>1500000/D24</f>
        <v>150</v>
      </c>
      <c r="F24" s="15"/>
      <c r="G24" s="15"/>
      <c r="H24" s="15"/>
      <c r="I24" s="15"/>
      <c r="J24" s="15"/>
      <c r="K24" s="15"/>
      <c r="L24" s="15"/>
      <c r="M24" s="15"/>
      <c r="N24" s="15"/>
      <c r="O24" s="15"/>
      <c r="P24" s="15"/>
      <c r="Q24" s="15"/>
      <c r="R24" s="15"/>
      <c r="S24" s="17">
        <v>35977</v>
      </c>
      <c r="T24" s="15">
        <v>80</v>
      </c>
      <c r="U24" s="15"/>
      <c r="V24" s="17">
        <v>36192</v>
      </c>
      <c r="W24" s="15">
        <v>100</v>
      </c>
      <c r="X24" s="15"/>
      <c r="Y24" s="15"/>
      <c r="Z24" s="15"/>
      <c r="AA24" s="14"/>
      <c r="AB24" s="14"/>
      <c r="AC24" s="15"/>
      <c r="AD24" s="15"/>
      <c r="AE24" s="15"/>
      <c r="AF24" s="15"/>
      <c r="AG24" s="15"/>
      <c r="AH24" s="15"/>
      <c r="AI24" s="15"/>
    </row>
    <row r="25" spans="1:35" s="12" customFormat="1" ht="16" x14ac:dyDescent="0.2">
      <c r="A25" s="13"/>
      <c r="B25" s="13" t="s">
        <v>251</v>
      </c>
      <c r="C25" s="27">
        <f t="shared" si="2"/>
        <v>68</v>
      </c>
      <c r="D25" s="148"/>
      <c r="E25" s="148"/>
      <c r="F25" s="15"/>
      <c r="G25" s="15"/>
      <c r="H25" s="15"/>
      <c r="I25" s="15"/>
      <c r="J25" s="15"/>
      <c r="K25" s="15"/>
      <c r="L25" s="15"/>
      <c r="M25" s="15"/>
      <c r="N25" s="15"/>
      <c r="O25" s="15"/>
      <c r="P25" s="15"/>
      <c r="Q25" s="15"/>
      <c r="R25" s="15"/>
      <c r="S25" s="17">
        <v>35977</v>
      </c>
      <c r="T25" s="15">
        <v>80</v>
      </c>
      <c r="U25" s="15"/>
      <c r="V25" s="17">
        <v>36192</v>
      </c>
      <c r="W25" s="15">
        <v>70</v>
      </c>
      <c r="X25" s="29">
        <v>42527</v>
      </c>
      <c r="Y25" s="29">
        <v>42566</v>
      </c>
      <c r="Z25" s="15">
        <v>52</v>
      </c>
      <c r="AA25" s="14">
        <v>42751</v>
      </c>
      <c r="AB25" s="14">
        <v>42788</v>
      </c>
      <c r="AC25" s="15">
        <v>70</v>
      </c>
      <c r="AD25" s="15"/>
      <c r="AE25" s="15"/>
      <c r="AF25" s="15"/>
      <c r="AG25" s="15"/>
      <c r="AH25" s="15"/>
      <c r="AI25" s="15"/>
    </row>
    <row r="26" spans="1:35" s="12" customFormat="1" ht="16" x14ac:dyDescent="0.2">
      <c r="A26" s="13"/>
      <c r="B26" s="13" t="s">
        <v>252</v>
      </c>
      <c r="C26" s="27">
        <f t="shared" si="2"/>
        <v>60</v>
      </c>
      <c r="D26" s="148"/>
      <c r="E26" s="148"/>
      <c r="F26" s="15"/>
      <c r="G26" s="15"/>
      <c r="H26" s="15"/>
      <c r="I26" s="15"/>
      <c r="J26" s="15"/>
      <c r="K26" s="15"/>
      <c r="L26" s="15"/>
      <c r="M26" s="15"/>
      <c r="N26" s="15"/>
      <c r="O26" s="15"/>
      <c r="P26" s="15"/>
      <c r="Q26" s="15"/>
      <c r="R26" s="15"/>
      <c r="S26" s="17">
        <v>35977</v>
      </c>
      <c r="T26" s="15">
        <v>60</v>
      </c>
      <c r="U26" s="15"/>
      <c r="V26" s="17">
        <v>36192</v>
      </c>
      <c r="W26" s="15" t="s">
        <v>69</v>
      </c>
      <c r="X26" s="15"/>
      <c r="Y26" s="15"/>
      <c r="Z26" s="15"/>
      <c r="AA26" s="14"/>
      <c r="AB26" s="14"/>
      <c r="AC26" s="15"/>
      <c r="AD26" s="15"/>
      <c r="AE26" s="15"/>
      <c r="AF26" s="15"/>
      <c r="AG26" s="15"/>
      <c r="AH26" s="15"/>
      <c r="AI26" s="15"/>
    </row>
    <row r="27" spans="1:35" s="12" customFormat="1" ht="16" x14ac:dyDescent="0.2">
      <c r="A27" s="13"/>
      <c r="B27" s="13" t="s">
        <v>253</v>
      </c>
      <c r="C27" s="27">
        <f t="shared" si="2"/>
        <v>50</v>
      </c>
      <c r="D27" s="148"/>
      <c r="E27" s="148"/>
      <c r="F27" s="15"/>
      <c r="G27" s="15"/>
      <c r="H27" s="15"/>
      <c r="I27" s="15"/>
      <c r="J27" s="15"/>
      <c r="K27" s="15"/>
      <c r="L27" s="15"/>
      <c r="M27" s="15"/>
      <c r="N27" s="15"/>
      <c r="O27" s="15"/>
      <c r="P27" s="15"/>
      <c r="Q27" s="15"/>
      <c r="R27" s="15"/>
      <c r="S27" s="17">
        <v>35977</v>
      </c>
      <c r="T27" s="15">
        <v>40</v>
      </c>
      <c r="U27" s="15"/>
      <c r="V27" s="17">
        <v>36192</v>
      </c>
      <c r="W27" s="15">
        <v>60</v>
      </c>
      <c r="X27" s="15"/>
      <c r="Y27" s="15"/>
      <c r="Z27" s="15"/>
      <c r="AA27" s="14"/>
      <c r="AB27" s="14"/>
      <c r="AC27" s="15"/>
      <c r="AD27" s="15"/>
      <c r="AE27" s="15"/>
      <c r="AF27" s="15"/>
      <c r="AG27" s="15"/>
      <c r="AH27" s="15"/>
      <c r="AI27" s="15"/>
    </row>
    <row r="28" spans="1:35" s="12" customFormat="1" ht="16" x14ac:dyDescent="0.2">
      <c r="A28" s="13"/>
      <c r="B28" s="13" t="s">
        <v>275</v>
      </c>
      <c r="C28" s="27">
        <f t="shared" si="2"/>
        <v>59</v>
      </c>
      <c r="D28" s="148"/>
      <c r="E28" s="148"/>
      <c r="F28" s="15"/>
      <c r="G28" s="15"/>
      <c r="H28" s="15"/>
      <c r="I28" s="15"/>
      <c r="J28" s="15"/>
      <c r="K28" s="15"/>
      <c r="L28" s="15"/>
      <c r="M28" s="15"/>
      <c r="N28" s="15"/>
      <c r="O28" s="15"/>
      <c r="P28" s="15"/>
      <c r="Q28" s="15"/>
      <c r="R28" s="15"/>
      <c r="S28" s="17"/>
      <c r="T28" s="15"/>
      <c r="U28" s="15"/>
      <c r="V28" s="17"/>
      <c r="W28" s="15"/>
      <c r="X28" s="29">
        <v>42527</v>
      </c>
      <c r="Y28" s="29">
        <v>42566</v>
      </c>
      <c r="Z28" s="15">
        <v>39</v>
      </c>
      <c r="AA28" s="14">
        <v>42751</v>
      </c>
      <c r="AB28" s="14">
        <v>42788</v>
      </c>
      <c r="AC28" s="15">
        <v>79</v>
      </c>
      <c r="AD28" s="15"/>
      <c r="AE28" s="15"/>
      <c r="AF28" s="15"/>
      <c r="AG28" s="15"/>
      <c r="AH28" s="15"/>
      <c r="AI28" s="15"/>
    </row>
    <row r="29" spans="1:35" s="12" customFormat="1" ht="16" x14ac:dyDescent="0.2">
      <c r="A29" s="13"/>
      <c r="B29" s="13" t="s">
        <v>276</v>
      </c>
      <c r="C29" s="27">
        <f t="shared" si="2"/>
        <v>10000</v>
      </c>
      <c r="D29" s="148"/>
      <c r="E29" s="148"/>
      <c r="F29" s="15"/>
      <c r="G29" s="15"/>
      <c r="H29" s="15"/>
      <c r="I29" s="15"/>
      <c r="J29" s="15"/>
      <c r="K29" s="15"/>
      <c r="L29" s="15"/>
      <c r="M29" s="15"/>
      <c r="N29" s="15"/>
      <c r="O29" s="15"/>
      <c r="P29" s="15"/>
      <c r="Q29" s="15"/>
      <c r="R29" s="15"/>
      <c r="S29" s="17"/>
      <c r="T29" s="15"/>
      <c r="U29" s="15"/>
      <c r="V29" s="17"/>
      <c r="W29" s="15"/>
      <c r="X29" s="29">
        <v>42527</v>
      </c>
      <c r="Y29" s="29">
        <v>42566</v>
      </c>
      <c r="Z29" s="15">
        <v>10000</v>
      </c>
      <c r="AA29" s="14">
        <v>42751</v>
      </c>
      <c r="AB29" s="14">
        <v>42788</v>
      </c>
      <c r="AC29" s="15">
        <v>10000</v>
      </c>
      <c r="AD29" s="15"/>
      <c r="AE29" s="15"/>
      <c r="AF29" s="15"/>
      <c r="AG29" s="15"/>
      <c r="AH29" s="15"/>
      <c r="AI29" s="15"/>
    </row>
    <row r="30" spans="1:35" s="12" customFormat="1" ht="16" x14ac:dyDescent="0.2">
      <c r="A30" s="13"/>
      <c r="B30" s="13" t="s">
        <v>277</v>
      </c>
      <c r="C30" s="27">
        <f t="shared" si="2"/>
        <v>7850</v>
      </c>
      <c r="D30" s="148"/>
      <c r="E30" s="148"/>
      <c r="F30" s="15"/>
      <c r="G30" s="15"/>
      <c r="H30" s="15"/>
      <c r="I30" s="15"/>
      <c r="J30" s="15"/>
      <c r="K30" s="15"/>
      <c r="L30" s="15"/>
      <c r="M30" s="15"/>
      <c r="N30" s="15"/>
      <c r="O30" s="15"/>
      <c r="P30" s="15"/>
      <c r="Q30" s="15"/>
      <c r="R30" s="15"/>
      <c r="S30" s="17"/>
      <c r="T30" s="15"/>
      <c r="U30" s="15"/>
      <c r="V30" s="17"/>
      <c r="W30" s="15"/>
      <c r="X30" s="14">
        <v>42609</v>
      </c>
      <c r="Y30" s="14">
        <v>42639</v>
      </c>
      <c r="Z30" s="15">
        <v>5700</v>
      </c>
      <c r="AA30" s="14">
        <v>42751</v>
      </c>
      <c r="AB30" s="14">
        <v>42788</v>
      </c>
      <c r="AC30" s="15">
        <v>10000</v>
      </c>
      <c r="AD30" s="15"/>
      <c r="AE30" s="15"/>
      <c r="AF30" s="15"/>
      <c r="AG30" s="15"/>
      <c r="AH30" s="15"/>
      <c r="AI30" s="15"/>
    </row>
    <row r="31" spans="1:35" s="12" customFormat="1" ht="16" x14ac:dyDescent="0.2">
      <c r="A31" s="13"/>
      <c r="B31" s="13" t="s">
        <v>278</v>
      </c>
      <c r="C31" s="27">
        <f t="shared" si="2"/>
        <v>190</v>
      </c>
      <c r="D31" s="148"/>
      <c r="E31" s="148"/>
      <c r="F31" s="15"/>
      <c r="G31" s="15"/>
      <c r="H31" s="15"/>
      <c r="I31" s="15"/>
      <c r="J31" s="15"/>
      <c r="K31" s="15"/>
      <c r="L31" s="15"/>
      <c r="M31" s="15"/>
      <c r="N31" s="15"/>
      <c r="O31" s="15"/>
      <c r="P31" s="15"/>
      <c r="Q31" s="15"/>
      <c r="R31" s="15"/>
      <c r="S31" s="17"/>
      <c r="T31" s="15"/>
      <c r="U31" s="15"/>
      <c r="V31" s="17"/>
      <c r="W31" s="15"/>
      <c r="X31" s="14">
        <v>42609</v>
      </c>
      <c r="Y31" s="14">
        <v>42639</v>
      </c>
      <c r="Z31" s="15">
        <v>270</v>
      </c>
      <c r="AA31" s="14">
        <v>42751</v>
      </c>
      <c r="AB31" s="14">
        <v>42788</v>
      </c>
      <c r="AC31" s="15">
        <v>110</v>
      </c>
      <c r="AD31" s="15"/>
      <c r="AE31" s="15"/>
      <c r="AF31" s="15"/>
      <c r="AG31" s="15"/>
      <c r="AH31" s="15"/>
      <c r="AI31" s="15"/>
    </row>
    <row r="32" spans="1:35" s="12" customFormat="1" ht="16" x14ac:dyDescent="0.2">
      <c r="A32" s="13"/>
      <c r="B32" s="13" t="s">
        <v>279</v>
      </c>
      <c r="C32" s="27">
        <f t="shared" si="2"/>
        <v>4250</v>
      </c>
      <c r="D32" s="148"/>
      <c r="E32" s="148"/>
      <c r="F32" s="15"/>
      <c r="G32" s="15"/>
      <c r="H32" s="15"/>
      <c r="I32" s="15"/>
      <c r="J32" s="15"/>
      <c r="K32" s="15"/>
      <c r="L32" s="15"/>
      <c r="M32" s="15"/>
      <c r="N32" s="15"/>
      <c r="O32" s="15"/>
      <c r="P32" s="15"/>
      <c r="Q32" s="15"/>
      <c r="R32" s="15"/>
      <c r="S32" s="17"/>
      <c r="T32" s="15"/>
      <c r="U32" s="15"/>
      <c r="V32" s="17"/>
      <c r="W32" s="15"/>
      <c r="X32" s="14">
        <v>42609</v>
      </c>
      <c r="Y32" s="14">
        <v>42639</v>
      </c>
      <c r="Z32" s="15">
        <v>3100</v>
      </c>
      <c r="AA32" s="14">
        <v>42751</v>
      </c>
      <c r="AB32" s="14">
        <v>42788</v>
      </c>
      <c r="AC32" s="15">
        <v>5400</v>
      </c>
      <c r="AD32" s="15"/>
      <c r="AE32" s="15"/>
      <c r="AF32" s="15"/>
      <c r="AG32" s="15"/>
      <c r="AH32" s="15"/>
      <c r="AI32" s="15"/>
    </row>
    <row r="33" spans="1:35" s="12" customFormat="1" ht="16" x14ac:dyDescent="0.2">
      <c r="A33" s="13"/>
      <c r="B33" s="13" t="s">
        <v>280</v>
      </c>
      <c r="C33" s="27">
        <f t="shared" si="2"/>
        <v>3500</v>
      </c>
      <c r="D33" s="148"/>
      <c r="E33" s="148"/>
      <c r="F33" s="15"/>
      <c r="G33" s="15"/>
      <c r="H33" s="15"/>
      <c r="I33" s="15"/>
      <c r="J33" s="15"/>
      <c r="K33" s="15"/>
      <c r="L33" s="15"/>
      <c r="M33" s="15"/>
      <c r="N33" s="15"/>
      <c r="O33" s="15"/>
      <c r="P33" s="15"/>
      <c r="Q33" s="15"/>
      <c r="R33" s="15"/>
      <c r="S33" s="17"/>
      <c r="T33" s="15"/>
      <c r="U33" s="15"/>
      <c r="V33" s="17"/>
      <c r="W33" s="15"/>
      <c r="X33" s="14">
        <v>42609</v>
      </c>
      <c r="Y33" s="14">
        <v>42639</v>
      </c>
      <c r="Z33" s="15">
        <v>5700</v>
      </c>
      <c r="AA33" s="14">
        <v>42751</v>
      </c>
      <c r="AB33" s="14">
        <v>42788</v>
      </c>
      <c r="AC33" s="15">
        <v>1300</v>
      </c>
      <c r="AD33" s="15"/>
      <c r="AE33" s="15"/>
      <c r="AF33" s="15"/>
      <c r="AG33" s="15"/>
      <c r="AH33" s="15"/>
      <c r="AI33" s="15"/>
    </row>
    <row r="34" spans="1:35" s="12" customFormat="1" ht="16" x14ac:dyDescent="0.2">
      <c r="A34" s="13"/>
      <c r="B34" s="13" t="s">
        <v>281</v>
      </c>
      <c r="C34" s="27">
        <f t="shared" si="2"/>
        <v>150</v>
      </c>
      <c r="D34" s="148"/>
      <c r="E34" s="148"/>
      <c r="F34" s="15"/>
      <c r="G34" s="15"/>
      <c r="H34" s="15"/>
      <c r="I34" s="15"/>
      <c r="J34" s="15"/>
      <c r="K34" s="15"/>
      <c r="L34" s="15"/>
      <c r="M34" s="15"/>
      <c r="N34" s="15"/>
      <c r="O34" s="15"/>
      <c r="P34" s="15"/>
      <c r="Q34" s="15"/>
      <c r="R34" s="15"/>
      <c r="S34" s="17"/>
      <c r="T34" s="15"/>
      <c r="U34" s="15"/>
      <c r="V34" s="17"/>
      <c r="W34" s="15"/>
      <c r="X34" s="14"/>
      <c r="Y34" s="14"/>
      <c r="Z34" s="15"/>
      <c r="AA34" s="14">
        <v>42751</v>
      </c>
      <c r="AB34" s="14">
        <v>42788</v>
      </c>
      <c r="AC34" s="15">
        <v>150</v>
      </c>
      <c r="AD34" s="15"/>
      <c r="AE34" s="15"/>
      <c r="AF34" s="15"/>
      <c r="AG34" s="15"/>
      <c r="AH34" s="15"/>
      <c r="AI34" s="15"/>
    </row>
    <row r="35" spans="1:35" s="12" customFormat="1" ht="16" x14ac:dyDescent="0.2">
      <c r="A35" s="13"/>
      <c r="B35" s="13" t="s">
        <v>282</v>
      </c>
      <c r="C35" s="27">
        <f t="shared" si="2"/>
        <v>390</v>
      </c>
      <c r="D35" s="148"/>
      <c r="E35" s="148"/>
      <c r="F35" s="15"/>
      <c r="G35" s="15"/>
      <c r="H35" s="15"/>
      <c r="I35" s="15"/>
      <c r="J35" s="15"/>
      <c r="K35" s="15"/>
      <c r="L35" s="15"/>
      <c r="M35" s="15"/>
      <c r="N35" s="15"/>
      <c r="O35" s="15"/>
      <c r="P35" s="15"/>
      <c r="Q35" s="15"/>
      <c r="R35" s="15"/>
      <c r="S35" s="17"/>
      <c r="T35" s="15"/>
      <c r="U35" s="15"/>
      <c r="V35" s="17"/>
      <c r="W35" s="15"/>
      <c r="X35" s="15"/>
      <c r="Y35" s="15"/>
      <c r="Z35" s="15"/>
      <c r="AA35" s="14">
        <v>42751</v>
      </c>
      <c r="AB35" s="14">
        <v>42788</v>
      </c>
      <c r="AC35" s="15">
        <v>390</v>
      </c>
      <c r="AD35" s="15"/>
      <c r="AE35" s="15"/>
      <c r="AF35" s="15"/>
      <c r="AG35" s="15"/>
      <c r="AH35" s="15"/>
      <c r="AI35" s="15"/>
    </row>
    <row r="36" spans="1:35" s="12" customFormat="1" ht="16" x14ac:dyDescent="0.2">
      <c r="A36" s="13"/>
      <c r="B36" s="13" t="s">
        <v>283</v>
      </c>
      <c r="C36" s="27">
        <f t="shared" si="2"/>
        <v>5400</v>
      </c>
      <c r="D36" s="148"/>
      <c r="E36" s="148"/>
      <c r="F36" s="15"/>
      <c r="G36" s="15"/>
      <c r="H36" s="15"/>
      <c r="I36" s="15"/>
      <c r="J36" s="15"/>
      <c r="K36" s="15"/>
      <c r="L36" s="15"/>
      <c r="M36" s="15"/>
      <c r="N36" s="15"/>
      <c r="O36" s="15"/>
      <c r="P36" s="15"/>
      <c r="Q36" s="15"/>
      <c r="R36" s="15"/>
      <c r="S36" s="17"/>
      <c r="T36" s="15"/>
      <c r="U36" s="15"/>
      <c r="V36" s="17"/>
      <c r="W36" s="15"/>
      <c r="X36" s="15"/>
      <c r="Y36" s="15"/>
      <c r="Z36" s="15"/>
      <c r="AA36" s="14">
        <v>42751</v>
      </c>
      <c r="AB36" s="14">
        <v>42788</v>
      </c>
      <c r="AC36" s="15">
        <v>5400</v>
      </c>
      <c r="AD36" s="15"/>
      <c r="AE36" s="15"/>
      <c r="AF36" s="15"/>
      <c r="AG36" s="15"/>
      <c r="AH36" s="15"/>
      <c r="AI36" s="15"/>
    </row>
    <row r="37" spans="1:35" s="10" customFormat="1" ht="16" x14ac:dyDescent="0.2">
      <c r="A37" s="11" t="s">
        <v>255</v>
      </c>
      <c r="B37" s="11" t="s">
        <v>256</v>
      </c>
      <c r="C37" s="28">
        <f t="shared" si="2"/>
        <v>350</v>
      </c>
      <c r="D37" s="147">
        <f>MAX(C37:C41)</f>
        <v>415</v>
      </c>
      <c r="E37" s="147">
        <f>1500000/D37</f>
        <v>3614.4578313253014</v>
      </c>
      <c r="F37" s="9"/>
      <c r="G37" s="9"/>
      <c r="H37" s="9"/>
      <c r="I37" s="9"/>
      <c r="J37" s="9"/>
      <c r="K37" s="9"/>
      <c r="L37" s="9"/>
      <c r="M37" s="9"/>
      <c r="N37" s="9"/>
      <c r="O37" s="9"/>
      <c r="P37" s="9"/>
      <c r="Q37" s="9"/>
      <c r="R37" s="9"/>
      <c r="S37" s="9"/>
      <c r="T37" s="9"/>
      <c r="U37" s="9"/>
      <c r="V37" s="16"/>
      <c r="W37" s="9"/>
      <c r="X37" s="8">
        <v>42527</v>
      </c>
      <c r="Y37" s="8">
        <v>42564</v>
      </c>
      <c r="Z37" s="9">
        <v>350</v>
      </c>
      <c r="AA37" s="8">
        <v>42751</v>
      </c>
      <c r="AB37" s="8">
        <v>42783</v>
      </c>
      <c r="AC37" s="9" t="s">
        <v>284</v>
      </c>
      <c r="AD37" s="9"/>
      <c r="AE37" s="9"/>
      <c r="AF37" s="9"/>
      <c r="AG37" s="9"/>
      <c r="AH37" s="9"/>
      <c r="AI37" s="9"/>
    </row>
    <row r="38" spans="1:35" s="10" customFormat="1" ht="16" x14ac:dyDescent="0.2">
      <c r="A38" s="11"/>
      <c r="B38" s="11" t="s">
        <v>257</v>
      </c>
      <c r="C38" s="28">
        <f t="shared" si="2"/>
        <v>375</v>
      </c>
      <c r="D38" s="147"/>
      <c r="E38" s="147"/>
      <c r="F38" s="9"/>
      <c r="G38" s="9"/>
      <c r="H38" s="9"/>
      <c r="I38" s="9"/>
      <c r="J38" s="9"/>
      <c r="K38" s="9"/>
      <c r="L38" s="9"/>
      <c r="M38" s="9"/>
      <c r="N38" s="9"/>
      <c r="O38" s="9"/>
      <c r="P38" s="9"/>
      <c r="Q38" s="9"/>
      <c r="R38" s="9"/>
      <c r="S38" s="9"/>
      <c r="T38" s="9"/>
      <c r="U38" s="9"/>
      <c r="V38" s="16"/>
      <c r="W38" s="9"/>
      <c r="X38" s="8">
        <v>42527</v>
      </c>
      <c r="Y38" s="8">
        <v>42564</v>
      </c>
      <c r="Z38" s="9">
        <v>570</v>
      </c>
      <c r="AA38" s="8">
        <v>42751</v>
      </c>
      <c r="AB38" s="8">
        <v>42783</v>
      </c>
      <c r="AC38" s="9">
        <v>180</v>
      </c>
      <c r="AD38" s="9"/>
      <c r="AE38" s="9"/>
      <c r="AF38" s="9"/>
      <c r="AG38" s="9"/>
      <c r="AH38" s="9"/>
      <c r="AI38" s="9"/>
    </row>
    <row r="39" spans="1:35" s="10" customFormat="1" ht="16" x14ac:dyDescent="0.2">
      <c r="A39" s="11"/>
      <c r="B39" s="11" t="s">
        <v>258</v>
      </c>
      <c r="C39" s="28">
        <f t="shared" si="2"/>
        <v>340</v>
      </c>
      <c r="D39" s="147"/>
      <c r="E39" s="147"/>
      <c r="F39" s="9"/>
      <c r="G39" s="9"/>
      <c r="H39" s="9"/>
      <c r="I39" s="9"/>
      <c r="J39" s="9"/>
      <c r="K39" s="9"/>
      <c r="L39" s="9"/>
      <c r="M39" s="9"/>
      <c r="N39" s="9"/>
      <c r="O39" s="9"/>
      <c r="P39" s="9"/>
      <c r="Q39" s="9"/>
      <c r="R39" s="9"/>
      <c r="S39" s="9"/>
      <c r="T39" s="9"/>
      <c r="U39" s="9"/>
      <c r="V39" s="16"/>
      <c r="W39" s="9"/>
      <c r="X39" s="8">
        <v>42527</v>
      </c>
      <c r="Y39" s="8">
        <v>42564</v>
      </c>
      <c r="Z39" s="9">
        <v>340</v>
      </c>
      <c r="AA39" s="8">
        <v>42751</v>
      </c>
      <c r="AB39" s="8">
        <v>42783</v>
      </c>
      <c r="AC39" s="9" t="s">
        <v>284</v>
      </c>
      <c r="AD39" s="9"/>
      <c r="AE39" s="9"/>
      <c r="AF39" s="9"/>
      <c r="AG39" s="9"/>
      <c r="AH39" s="9"/>
      <c r="AI39" s="9"/>
    </row>
    <row r="40" spans="1:35" s="10" customFormat="1" ht="16" x14ac:dyDescent="0.2">
      <c r="A40" s="11"/>
      <c r="B40" s="11" t="s">
        <v>259</v>
      </c>
      <c r="C40" s="28">
        <f t="shared" si="2"/>
        <v>415</v>
      </c>
      <c r="D40" s="147"/>
      <c r="E40" s="147"/>
      <c r="F40" s="9"/>
      <c r="G40" s="9"/>
      <c r="H40" s="9"/>
      <c r="I40" s="9"/>
      <c r="J40" s="9"/>
      <c r="K40" s="9"/>
      <c r="L40" s="9"/>
      <c r="M40" s="9"/>
      <c r="N40" s="9"/>
      <c r="O40" s="9"/>
      <c r="P40" s="9"/>
      <c r="Q40" s="9"/>
      <c r="R40" s="9"/>
      <c r="S40" s="9"/>
      <c r="T40" s="9"/>
      <c r="U40" s="9"/>
      <c r="V40" s="16"/>
      <c r="W40" s="9"/>
      <c r="X40" s="8">
        <v>42527</v>
      </c>
      <c r="Y40" s="8">
        <v>42564</v>
      </c>
      <c r="Z40" s="9">
        <v>640</v>
      </c>
      <c r="AA40" s="8">
        <v>42751</v>
      </c>
      <c r="AB40" s="8">
        <v>42783</v>
      </c>
      <c r="AC40" s="9">
        <v>190</v>
      </c>
      <c r="AD40" s="9"/>
      <c r="AE40" s="9"/>
      <c r="AF40" s="9"/>
      <c r="AG40" s="9"/>
      <c r="AH40" s="9"/>
      <c r="AI40" s="9"/>
    </row>
    <row r="41" spans="1:35" s="10" customFormat="1" ht="16" x14ac:dyDescent="0.2">
      <c r="A41" s="11"/>
      <c r="B41" s="11" t="s">
        <v>260</v>
      </c>
      <c r="C41" s="28">
        <f t="shared" si="2"/>
        <v>300</v>
      </c>
      <c r="D41" s="147"/>
      <c r="E41" s="147"/>
      <c r="F41" s="9"/>
      <c r="G41" s="9"/>
      <c r="H41" s="9"/>
      <c r="I41" s="9"/>
      <c r="J41" s="9"/>
      <c r="K41" s="9"/>
      <c r="L41" s="9"/>
      <c r="M41" s="9"/>
      <c r="N41" s="9"/>
      <c r="O41" s="9"/>
      <c r="P41" s="9"/>
      <c r="Q41" s="9"/>
      <c r="R41" s="9"/>
      <c r="S41" s="9"/>
      <c r="T41" s="9"/>
      <c r="U41" s="9"/>
      <c r="V41" s="16"/>
      <c r="W41" s="9"/>
      <c r="X41" s="8">
        <v>42527</v>
      </c>
      <c r="Y41" s="8">
        <v>42564</v>
      </c>
      <c r="Z41" s="9">
        <v>300</v>
      </c>
      <c r="AA41" s="8">
        <v>42751</v>
      </c>
      <c r="AB41" s="8">
        <v>42783</v>
      </c>
      <c r="AC41" s="9" t="s">
        <v>284</v>
      </c>
      <c r="AD41" s="9"/>
      <c r="AE41" s="9"/>
      <c r="AF41" s="9"/>
      <c r="AG41" s="9"/>
      <c r="AH41" s="9"/>
      <c r="AI41" s="9"/>
    </row>
    <row r="42" spans="1:35" s="12" customFormat="1" ht="16" x14ac:dyDescent="0.2">
      <c r="A42" s="13" t="s">
        <v>262</v>
      </c>
      <c r="B42" s="13" t="s">
        <v>261</v>
      </c>
      <c r="C42" s="27">
        <f t="shared" si="2"/>
        <v>345</v>
      </c>
      <c r="D42" s="30">
        <f>C42</f>
        <v>345</v>
      </c>
      <c r="E42" s="30">
        <f>1500000/D42</f>
        <v>4347.826086956522</v>
      </c>
      <c r="F42" s="15"/>
      <c r="G42" s="15"/>
      <c r="H42" s="15"/>
      <c r="I42" s="15"/>
      <c r="J42" s="15"/>
      <c r="K42" s="15"/>
      <c r="L42" s="15"/>
      <c r="M42" s="15"/>
      <c r="N42" s="15"/>
      <c r="O42" s="15"/>
      <c r="P42" s="15"/>
      <c r="Q42" s="15"/>
      <c r="R42" s="15"/>
      <c r="S42" s="15"/>
      <c r="T42" s="15"/>
      <c r="U42" s="15"/>
      <c r="V42" s="15"/>
      <c r="W42" s="15"/>
      <c r="X42" s="14">
        <v>42527</v>
      </c>
      <c r="Y42" s="14">
        <v>42564</v>
      </c>
      <c r="Z42" s="15">
        <v>570</v>
      </c>
      <c r="AA42" s="14">
        <v>42751</v>
      </c>
      <c r="AB42" s="14">
        <v>42783</v>
      </c>
      <c r="AC42" s="15">
        <v>120</v>
      </c>
      <c r="AD42" s="15"/>
      <c r="AE42" s="15"/>
      <c r="AF42" s="15"/>
      <c r="AG42" s="15"/>
      <c r="AH42" s="15"/>
      <c r="AI42" s="15"/>
    </row>
    <row r="43" spans="1:35" s="10" customFormat="1" ht="16" x14ac:dyDescent="0.2">
      <c r="A43" s="11" t="s">
        <v>290</v>
      </c>
      <c r="B43" s="11" t="s">
        <v>263</v>
      </c>
      <c r="C43" s="28">
        <f t="shared" si="2"/>
        <v>14</v>
      </c>
      <c r="D43" s="147">
        <f>MAX(C43:C44)</f>
        <v>14</v>
      </c>
      <c r="E43" s="147">
        <f>1500000/D43</f>
        <v>107142.85714285714</v>
      </c>
      <c r="F43" s="9"/>
      <c r="G43" s="9"/>
      <c r="H43" s="9"/>
      <c r="I43" s="9"/>
      <c r="J43" s="9"/>
      <c r="K43" s="9"/>
      <c r="L43" s="9"/>
      <c r="M43" s="9"/>
      <c r="N43" s="9"/>
      <c r="O43" s="9"/>
      <c r="P43" s="9"/>
      <c r="Q43" s="9"/>
      <c r="R43" s="9"/>
      <c r="S43" s="9"/>
      <c r="T43" s="9"/>
      <c r="U43" s="9"/>
      <c r="V43" s="9"/>
      <c r="W43" s="9"/>
      <c r="X43" s="8">
        <v>42527</v>
      </c>
      <c r="Y43" s="8">
        <v>42565</v>
      </c>
      <c r="Z43" s="9">
        <v>14</v>
      </c>
      <c r="AA43" s="9"/>
      <c r="AB43" s="9"/>
      <c r="AC43" s="9"/>
      <c r="AD43" s="9"/>
      <c r="AE43" s="9"/>
      <c r="AF43" s="9"/>
      <c r="AG43" s="9"/>
      <c r="AH43" s="9"/>
      <c r="AI43" s="9"/>
    </row>
    <row r="44" spans="1:35" s="10" customFormat="1" ht="16" x14ac:dyDescent="0.2">
      <c r="A44" s="11"/>
      <c r="B44" s="11" t="s">
        <v>264</v>
      </c>
      <c r="C44" s="28">
        <f t="shared" si="2"/>
        <v>10</v>
      </c>
      <c r="D44" s="147"/>
      <c r="E44" s="147"/>
      <c r="F44" s="9"/>
      <c r="G44" s="9"/>
      <c r="H44" s="9"/>
      <c r="I44" s="9"/>
      <c r="J44" s="9"/>
      <c r="K44" s="9"/>
      <c r="L44" s="9"/>
      <c r="M44" s="9"/>
      <c r="N44" s="9"/>
      <c r="O44" s="9"/>
      <c r="P44" s="9"/>
      <c r="Q44" s="9"/>
      <c r="R44" s="9"/>
      <c r="S44" s="9"/>
      <c r="T44" s="9"/>
      <c r="U44" s="9"/>
      <c r="V44" s="9"/>
      <c r="W44" s="9"/>
      <c r="X44" s="8">
        <v>42527</v>
      </c>
      <c r="Y44" s="8">
        <v>42565</v>
      </c>
      <c r="Z44" s="9">
        <v>10</v>
      </c>
      <c r="AA44" s="9"/>
      <c r="AB44" s="9"/>
      <c r="AC44" s="9"/>
      <c r="AD44" s="9"/>
      <c r="AE44" s="9"/>
      <c r="AF44" s="9"/>
      <c r="AG44" s="9"/>
      <c r="AH44" s="9"/>
      <c r="AI44" s="9"/>
    </row>
    <row r="45" spans="1:35" s="12" customFormat="1" ht="16" x14ac:dyDescent="0.2">
      <c r="A45" s="13" t="s">
        <v>265</v>
      </c>
      <c r="B45" s="13" t="s">
        <v>266</v>
      </c>
      <c r="C45" s="27">
        <f t="shared" si="2"/>
        <v>36</v>
      </c>
      <c r="D45" s="148">
        <f>MAX(C45:C50)</f>
        <v>195</v>
      </c>
      <c r="E45" s="148">
        <f>1500000/D45</f>
        <v>7692.3076923076924</v>
      </c>
      <c r="F45" s="15"/>
      <c r="G45" s="15"/>
      <c r="H45" s="15"/>
      <c r="I45" s="15"/>
      <c r="J45" s="15"/>
      <c r="K45" s="15"/>
      <c r="L45" s="15"/>
      <c r="M45" s="15"/>
      <c r="N45" s="15"/>
      <c r="O45" s="15"/>
      <c r="P45" s="15"/>
      <c r="Q45" s="15"/>
      <c r="R45" s="15"/>
      <c r="S45" s="15"/>
      <c r="T45" s="15"/>
      <c r="U45" s="15"/>
      <c r="V45" s="15"/>
      <c r="W45" s="15"/>
      <c r="X45" s="14">
        <v>42527</v>
      </c>
      <c r="Y45" s="14">
        <v>42566</v>
      </c>
      <c r="Z45" s="15">
        <v>27</v>
      </c>
      <c r="AA45" s="14">
        <v>42751</v>
      </c>
      <c r="AB45" s="14">
        <v>42788</v>
      </c>
      <c r="AC45" s="15">
        <v>45</v>
      </c>
      <c r="AD45" s="15"/>
      <c r="AE45" s="15"/>
      <c r="AF45" s="15"/>
      <c r="AG45" s="15"/>
      <c r="AH45" s="15"/>
      <c r="AI45" s="15"/>
    </row>
    <row r="46" spans="1:35" s="12" customFormat="1" ht="16" x14ac:dyDescent="0.2">
      <c r="A46" s="13"/>
      <c r="B46" s="13" t="s">
        <v>267</v>
      </c>
      <c r="C46" s="27">
        <f t="shared" si="2"/>
        <v>72.5</v>
      </c>
      <c r="D46" s="148"/>
      <c r="E46" s="148"/>
      <c r="F46" s="15"/>
      <c r="G46" s="15"/>
      <c r="H46" s="15"/>
      <c r="I46" s="15"/>
      <c r="J46" s="15"/>
      <c r="K46" s="15"/>
      <c r="L46" s="15"/>
      <c r="M46" s="15"/>
      <c r="N46" s="15"/>
      <c r="O46" s="15"/>
      <c r="P46" s="15"/>
      <c r="Q46" s="15"/>
      <c r="R46" s="15"/>
      <c r="S46" s="15"/>
      <c r="T46" s="15"/>
      <c r="U46" s="15"/>
      <c r="V46" s="15"/>
      <c r="W46" s="15"/>
      <c r="X46" s="14">
        <v>42527</v>
      </c>
      <c r="Y46" s="14">
        <v>42566</v>
      </c>
      <c r="Z46" s="15">
        <v>54</v>
      </c>
      <c r="AA46" s="14">
        <v>42751</v>
      </c>
      <c r="AB46" s="14">
        <v>42788</v>
      </c>
      <c r="AC46" s="15">
        <v>91</v>
      </c>
      <c r="AD46" s="15"/>
      <c r="AE46" s="15"/>
      <c r="AF46" s="15"/>
      <c r="AG46" s="15"/>
      <c r="AH46" s="15"/>
      <c r="AI46" s="15"/>
    </row>
    <row r="47" spans="1:35" s="12" customFormat="1" ht="16" x14ac:dyDescent="0.2">
      <c r="A47" s="13"/>
      <c r="B47" s="13" t="s">
        <v>268</v>
      </c>
      <c r="C47" s="27">
        <f t="shared" si="2"/>
        <v>125</v>
      </c>
      <c r="D47" s="148"/>
      <c r="E47" s="148"/>
      <c r="F47" s="15"/>
      <c r="G47" s="15"/>
      <c r="H47" s="15"/>
      <c r="I47" s="15"/>
      <c r="J47" s="15"/>
      <c r="K47" s="15"/>
      <c r="L47" s="15"/>
      <c r="M47" s="15"/>
      <c r="N47" s="15"/>
      <c r="O47" s="15"/>
      <c r="P47" s="15"/>
      <c r="Q47" s="15"/>
      <c r="R47" s="15"/>
      <c r="S47" s="15"/>
      <c r="T47" s="15"/>
      <c r="U47" s="15"/>
      <c r="V47" s="15"/>
      <c r="W47" s="15"/>
      <c r="X47" s="14">
        <v>42527</v>
      </c>
      <c r="Y47" s="14">
        <v>42566</v>
      </c>
      <c r="Z47" s="15">
        <v>120</v>
      </c>
      <c r="AA47" s="14">
        <v>42751</v>
      </c>
      <c r="AB47" s="14">
        <v>42788</v>
      </c>
      <c r="AC47" s="15">
        <v>130</v>
      </c>
      <c r="AD47" s="15"/>
      <c r="AE47" s="15"/>
      <c r="AF47" s="15"/>
      <c r="AG47" s="15"/>
      <c r="AH47" s="15"/>
      <c r="AI47" s="15"/>
    </row>
    <row r="48" spans="1:35" s="12" customFormat="1" ht="16" x14ac:dyDescent="0.2">
      <c r="A48" s="13"/>
      <c r="B48" s="13" t="s">
        <v>269</v>
      </c>
      <c r="C48" s="27">
        <f t="shared" si="2"/>
        <v>195</v>
      </c>
      <c r="D48" s="148"/>
      <c r="E48" s="148"/>
      <c r="F48" s="15"/>
      <c r="G48" s="15"/>
      <c r="H48" s="15"/>
      <c r="I48" s="15"/>
      <c r="J48" s="15"/>
      <c r="K48" s="15"/>
      <c r="L48" s="15"/>
      <c r="M48" s="15"/>
      <c r="N48" s="15"/>
      <c r="O48" s="15"/>
      <c r="P48" s="15"/>
      <c r="Q48" s="15"/>
      <c r="R48" s="15"/>
      <c r="S48" s="15"/>
      <c r="T48" s="15"/>
      <c r="U48" s="15"/>
      <c r="V48" s="15"/>
      <c r="W48" s="15"/>
      <c r="X48" s="14">
        <v>42527</v>
      </c>
      <c r="Y48" s="14">
        <v>42566</v>
      </c>
      <c r="Z48" s="15">
        <v>180</v>
      </c>
      <c r="AA48" s="14">
        <v>42751</v>
      </c>
      <c r="AB48" s="14">
        <v>42788</v>
      </c>
      <c r="AC48" s="15">
        <v>210</v>
      </c>
      <c r="AD48" s="15"/>
      <c r="AE48" s="15"/>
      <c r="AF48" s="15"/>
      <c r="AG48" s="15"/>
      <c r="AH48" s="15"/>
      <c r="AI48" s="15"/>
    </row>
    <row r="49" spans="1:35" s="12" customFormat="1" ht="16" x14ac:dyDescent="0.2">
      <c r="A49" s="13"/>
      <c r="B49" s="13" t="s">
        <v>270</v>
      </c>
      <c r="C49" s="27">
        <f t="shared" si="2"/>
        <v>56.5</v>
      </c>
      <c r="D49" s="148"/>
      <c r="E49" s="148"/>
      <c r="F49" s="15"/>
      <c r="G49" s="15"/>
      <c r="H49" s="15"/>
      <c r="I49" s="15"/>
      <c r="J49" s="15"/>
      <c r="K49" s="15"/>
      <c r="L49" s="15"/>
      <c r="M49" s="15"/>
      <c r="N49" s="15"/>
      <c r="O49" s="15"/>
      <c r="P49" s="15"/>
      <c r="Q49" s="15"/>
      <c r="R49" s="15"/>
      <c r="S49" s="15"/>
      <c r="T49" s="15"/>
      <c r="U49" s="15"/>
      <c r="V49" s="15"/>
      <c r="W49" s="15"/>
      <c r="X49" s="14">
        <v>42527</v>
      </c>
      <c r="Y49" s="14">
        <v>42566</v>
      </c>
      <c r="Z49" s="15">
        <v>54</v>
      </c>
      <c r="AA49" s="14">
        <v>42751</v>
      </c>
      <c r="AB49" s="14">
        <v>42788</v>
      </c>
      <c r="AC49" s="15">
        <v>59</v>
      </c>
      <c r="AD49" s="15"/>
      <c r="AE49" s="15"/>
      <c r="AF49" s="15"/>
      <c r="AG49" s="15"/>
      <c r="AH49" s="15"/>
      <c r="AI49" s="15"/>
    </row>
    <row r="50" spans="1:35" s="12" customFormat="1" ht="16" x14ac:dyDescent="0.2">
      <c r="A50" s="13"/>
      <c r="B50" s="13" t="s">
        <v>271</v>
      </c>
      <c r="C50" s="27">
        <f t="shared" si="2"/>
        <v>44</v>
      </c>
      <c r="D50" s="148"/>
      <c r="E50" s="148"/>
      <c r="F50" s="15"/>
      <c r="G50" s="15"/>
      <c r="H50" s="15"/>
      <c r="I50" s="15"/>
      <c r="J50" s="15"/>
      <c r="K50" s="15"/>
      <c r="L50" s="15"/>
      <c r="M50" s="15"/>
      <c r="N50" s="15"/>
      <c r="O50" s="15"/>
      <c r="P50" s="15"/>
      <c r="Q50" s="15"/>
      <c r="R50" s="15"/>
      <c r="S50" s="15"/>
      <c r="T50" s="15"/>
      <c r="U50" s="15"/>
      <c r="V50" s="15"/>
      <c r="W50" s="15"/>
      <c r="X50" s="14">
        <v>42527</v>
      </c>
      <c r="Y50" s="14">
        <v>42566</v>
      </c>
      <c r="Z50" s="15">
        <v>48</v>
      </c>
      <c r="AA50" s="14">
        <v>42751</v>
      </c>
      <c r="AB50" s="14">
        <v>42788</v>
      </c>
      <c r="AC50" s="15">
        <v>40</v>
      </c>
      <c r="AD50" s="15"/>
      <c r="AE50" s="15"/>
      <c r="AF50" s="15"/>
      <c r="AG50" s="15"/>
      <c r="AH50" s="15"/>
      <c r="AI50" s="15"/>
    </row>
    <row r="51" spans="1:35" s="10" customFormat="1" ht="16" x14ac:dyDescent="0.2">
      <c r="A51" s="11" t="s">
        <v>272</v>
      </c>
      <c r="B51" s="11" t="s">
        <v>273</v>
      </c>
      <c r="C51" s="28">
        <f t="shared" si="2"/>
        <v>252.5</v>
      </c>
      <c r="D51" s="147">
        <f>MAX(C51:C52)</f>
        <v>342.5</v>
      </c>
      <c r="E51" s="147">
        <f>1500000/D51</f>
        <v>4379.5620437956204</v>
      </c>
      <c r="F51" s="9"/>
      <c r="G51" s="9"/>
      <c r="H51" s="9"/>
      <c r="I51" s="9"/>
      <c r="J51" s="9"/>
      <c r="K51" s="9"/>
      <c r="L51" s="9"/>
      <c r="M51" s="9"/>
      <c r="N51" s="9"/>
      <c r="O51" s="9"/>
      <c r="P51" s="9"/>
      <c r="Q51" s="9"/>
      <c r="R51" s="9"/>
      <c r="S51" s="9"/>
      <c r="T51" s="9"/>
      <c r="U51" s="9"/>
      <c r="V51" s="9"/>
      <c r="W51" s="9"/>
      <c r="X51" s="8">
        <v>42527</v>
      </c>
      <c r="Y51" s="8">
        <v>42566</v>
      </c>
      <c r="Z51" s="9">
        <v>470</v>
      </c>
      <c r="AA51" s="8">
        <v>42751</v>
      </c>
      <c r="AB51" s="8">
        <v>42788</v>
      </c>
      <c r="AC51" s="9">
        <v>35</v>
      </c>
      <c r="AD51" s="9"/>
      <c r="AE51" s="9"/>
      <c r="AF51" s="9"/>
      <c r="AG51" s="9"/>
      <c r="AH51" s="9"/>
      <c r="AI51" s="9"/>
    </row>
    <row r="52" spans="1:35" s="10" customFormat="1" ht="16" x14ac:dyDescent="0.2">
      <c r="A52" s="11"/>
      <c r="B52" s="11" t="s">
        <v>274</v>
      </c>
      <c r="C52" s="28">
        <f t="shared" si="2"/>
        <v>342.5</v>
      </c>
      <c r="D52" s="147"/>
      <c r="E52" s="147"/>
      <c r="F52" s="9"/>
      <c r="G52" s="9"/>
      <c r="H52" s="9"/>
      <c r="I52" s="9"/>
      <c r="J52" s="9"/>
      <c r="K52" s="9"/>
      <c r="L52" s="9"/>
      <c r="M52" s="9"/>
      <c r="N52" s="9"/>
      <c r="O52" s="9"/>
      <c r="P52" s="9"/>
      <c r="Q52" s="9"/>
      <c r="R52" s="9"/>
      <c r="S52" s="9"/>
      <c r="T52" s="9"/>
      <c r="U52" s="9"/>
      <c r="V52" s="9"/>
      <c r="W52" s="9"/>
      <c r="X52" s="8">
        <v>42527</v>
      </c>
      <c r="Y52" s="8">
        <v>42566</v>
      </c>
      <c r="Z52" s="9">
        <v>75</v>
      </c>
      <c r="AA52" s="8">
        <v>42751</v>
      </c>
      <c r="AB52" s="8">
        <v>42788</v>
      </c>
      <c r="AC52" s="9">
        <v>610</v>
      </c>
      <c r="AD52" s="9"/>
      <c r="AE52" s="9"/>
      <c r="AF52" s="9"/>
      <c r="AG52" s="9"/>
      <c r="AH52" s="9"/>
      <c r="AI52" s="9"/>
    </row>
    <row r="53" spans="1:35" s="12" customFormat="1" ht="16" x14ac:dyDescent="0.2">
      <c r="A53" s="13" t="s">
        <v>285</v>
      </c>
      <c r="B53" s="13" t="s">
        <v>286</v>
      </c>
      <c r="C53" s="27">
        <f>AVERAGE(H53,K53,N53,Q53)</f>
        <v>49</v>
      </c>
      <c r="D53" s="148">
        <f>MAX(C53:C56)</f>
        <v>5400</v>
      </c>
      <c r="E53" s="148">
        <f>1500000/D53</f>
        <v>277.77777777777777</v>
      </c>
      <c r="F53" s="15"/>
      <c r="G53" s="15"/>
      <c r="H53" s="15"/>
      <c r="I53" s="14">
        <v>40454</v>
      </c>
      <c r="J53" s="14">
        <v>43777</v>
      </c>
      <c r="K53" s="15">
        <v>49</v>
      </c>
      <c r="L53" s="15"/>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12" customFormat="1" ht="16" x14ac:dyDescent="0.2">
      <c r="A54" s="13"/>
      <c r="B54" s="13" t="s">
        <v>287</v>
      </c>
      <c r="C54" s="27">
        <f>AVERAGE(H54,K54,N54,Q54)</f>
        <v>2500</v>
      </c>
      <c r="D54" s="148"/>
      <c r="E54" s="148"/>
      <c r="F54" s="15"/>
      <c r="G54" s="15"/>
      <c r="H54" s="15"/>
      <c r="I54" s="14">
        <v>40454</v>
      </c>
      <c r="J54" s="14">
        <v>43777</v>
      </c>
      <c r="K54" s="15">
        <v>2500</v>
      </c>
      <c r="L54" s="15"/>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12" customFormat="1" ht="16" x14ac:dyDescent="0.2">
      <c r="A55" s="13"/>
      <c r="B55" s="13" t="s">
        <v>288</v>
      </c>
      <c r="C55" s="27">
        <f>AVERAGE(H55,K55,N55,Q55)</f>
        <v>5400</v>
      </c>
      <c r="D55" s="148"/>
      <c r="E55" s="148"/>
      <c r="F55" s="15"/>
      <c r="G55" s="15"/>
      <c r="H55" s="15"/>
      <c r="I55" s="14">
        <v>40454</v>
      </c>
      <c r="J55" s="14">
        <v>43777</v>
      </c>
      <c r="K55" s="15">
        <v>5400</v>
      </c>
      <c r="L55" s="15"/>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12" customFormat="1" ht="16" x14ac:dyDescent="0.2">
      <c r="A56" s="13"/>
      <c r="B56" s="13" t="s">
        <v>289</v>
      </c>
      <c r="C56" s="27">
        <f>AVERAGE(H56,K56,N56,Q56)</f>
        <v>180</v>
      </c>
      <c r="D56" s="148"/>
      <c r="E56" s="148"/>
      <c r="F56" s="15"/>
      <c r="G56" s="15"/>
      <c r="H56" s="15"/>
      <c r="I56" s="14">
        <v>40454</v>
      </c>
      <c r="J56" s="14">
        <v>43777</v>
      </c>
      <c r="K56" s="15">
        <v>180</v>
      </c>
      <c r="L56" s="15"/>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ht="16" x14ac:dyDescent="0.2">
      <c r="A57" s="18"/>
      <c r="B57" s="18"/>
      <c r="C57" s="18"/>
      <c r="D57" s="18"/>
      <c r="E57" s="18"/>
    </row>
    <row r="58" spans="1:35" ht="16" x14ac:dyDescent="0.2">
      <c r="A58" s="18"/>
      <c r="B58" s="18"/>
      <c r="C58" s="18"/>
      <c r="D58" s="18"/>
      <c r="E58" s="18"/>
    </row>
    <row r="59" spans="1:35" ht="16" x14ac:dyDescent="0.2">
      <c r="A59" s="18"/>
      <c r="B59" s="18"/>
      <c r="C59" s="18"/>
      <c r="D59" s="18"/>
      <c r="E59" s="18"/>
    </row>
    <row r="60" spans="1:35" ht="16" x14ac:dyDescent="0.2">
      <c r="A60" s="18"/>
      <c r="B60" s="18"/>
      <c r="C60" s="18"/>
      <c r="D60" s="18"/>
      <c r="E60" s="18"/>
    </row>
    <row r="61" spans="1:35" ht="16" x14ac:dyDescent="0.2">
      <c r="A61" s="18"/>
      <c r="B61" s="18"/>
      <c r="C61" s="18"/>
      <c r="D61" s="18"/>
      <c r="E61" s="18"/>
    </row>
    <row r="62" spans="1:35" ht="16" x14ac:dyDescent="0.2">
      <c r="A62" s="18"/>
      <c r="B62" s="18"/>
      <c r="C62" s="18"/>
      <c r="D62" s="18"/>
      <c r="E62" s="18"/>
    </row>
    <row r="63" spans="1:35" ht="16" x14ac:dyDescent="0.2">
      <c r="A63" s="18"/>
      <c r="B63" s="18"/>
      <c r="C63" s="18"/>
      <c r="D63" s="18"/>
      <c r="E63" s="18"/>
    </row>
    <row r="64" spans="1:35" ht="16" x14ac:dyDescent="0.2">
      <c r="A64" s="18"/>
      <c r="B64" s="18"/>
      <c r="C64" s="18"/>
      <c r="D64" s="18"/>
      <c r="E64" s="18"/>
    </row>
    <row r="65" spans="1:5" ht="16" x14ac:dyDescent="0.2">
      <c r="A65" s="18"/>
      <c r="B65" s="18"/>
      <c r="C65" s="18"/>
      <c r="D65" s="18"/>
      <c r="E65" s="18"/>
    </row>
    <row r="66" spans="1:5" ht="16" x14ac:dyDescent="0.2">
      <c r="A66" s="18"/>
      <c r="B66" s="18"/>
      <c r="C66" s="18"/>
      <c r="D66" s="18"/>
      <c r="E66" s="18"/>
    </row>
    <row r="67" spans="1:5" ht="16" x14ac:dyDescent="0.2">
      <c r="A67" s="18"/>
      <c r="B67" s="18"/>
      <c r="C67" s="18"/>
      <c r="D67" s="18"/>
      <c r="E67" s="18"/>
    </row>
    <row r="68" spans="1:5" ht="16" x14ac:dyDescent="0.2">
      <c r="A68" s="18"/>
      <c r="B68" s="18"/>
      <c r="C68" s="18"/>
      <c r="D68" s="18"/>
      <c r="E68" s="18"/>
    </row>
    <row r="69" spans="1:5" ht="16" x14ac:dyDescent="0.2">
      <c r="A69" s="18"/>
      <c r="B69" s="18"/>
      <c r="C69" s="18"/>
      <c r="D69" s="18"/>
      <c r="E69" s="18"/>
    </row>
    <row r="70" spans="1:5" ht="16" x14ac:dyDescent="0.2">
      <c r="A70" s="18"/>
      <c r="B70" s="18"/>
      <c r="C70" s="18"/>
      <c r="D70" s="18"/>
      <c r="E70" s="18"/>
    </row>
    <row r="71" spans="1:5" ht="16" x14ac:dyDescent="0.2">
      <c r="A71" s="18"/>
      <c r="B71" s="18"/>
      <c r="C71" s="18"/>
      <c r="D71" s="18"/>
      <c r="E71" s="18"/>
    </row>
    <row r="72" spans="1:5" ht="16" x14ac:dyDescent="0.2">
      <c r="A72" s="18"/>
      <c r="B72" s="18"/>
      <c r="C72" s="18"/>
      <c r="D72" s="18"/>
      <c r="E72" s="18"/>
    </row>
    <row r="73" spans="1:5" ht="16" x14ac:dyDescent="0.2">
      <c r="A73" s="18"/>
      <c r="B73" s="18"/>
      <c r="C73" s="18"/>
      <c r="D73" s="18"/>
      <c r="E73" s="18"/>
    </row>
    <row r="74" spans="1:5" ht="16" x14ac:dyDescent="0.2">
      <c r="A74" s="18"/>
      <c r="B74" s="18"/>
      <c r="C74" s="18"/>
      <c r="D74" s="18"/>
      <c r="E74" s="18"/>
    </row>
    <row r="75" spans="1:5" ht="16" x14ac:dyDescent="0.2">
      <c r="A75" s="18"/>
      <c r="B75" s="18"/>
      <c r="C75" s="18"/>
      <c r="D75" s="18"/>
      <c r="E75" s="18"/>
    </row>
    <row r="76" spans="1:5" ht="16" x14ac:dyDescent="0.2">
      <c r="A76" s="18"/>
      <c r="B76" s="18"/>
      <c r="C76" s="18"/>
      <c r="D76" s="18"/>
      <c r="E76" s="18"/>
    </row>
    <row r="77" spans="1:5" ht="16" x14ac:dyDescent="0.2">
      <c r="A77" s="18"/>
      <c r="B77" s="18"/>
      <c r="C77" s="18"/>
      <c r="D77" s="18"/>
      <c r="E77" s="18"/>
    </row>
    <row r="78" spans="1:5" ht="16" x14ac:dyDescent="0.2">
      <c r="A78" s="18"/>
      <c r="B78" s="18"/>
      <c r="C78" s="18"/>
      <c r="D78" s="18"/>
      <c r="E78" s="18"/>
    </row>
    <row r="79" spans="1:5" ht="16" x14ac:dyDescent="0.2">
      <c r="A79" s="18"/>
      <c r="B79" s="18"/>
      <c r="C79" s="18"/>
      <c r="D79" s="18"/>
      <c r="E79" s="18"/>
    </row>
    <row r="80" spans="1:5" ht="16" x14ac:dyDescent="0.2">
      <c r="A80" s="18"/>
      <c r="B80" s="18"/>
      <c r="C80" s="18"/>
      <c r="D80" s="18"/>
      <c r="E80" s="18"/>
    </row>
    <row r="81" spans="1:5" ht="16" x14ac:dyDescent="0.2">
      <c r="A81" s="18"/>
      <c r="B81" s="18"/>
      <c r="C81" s="18"/>
      <c r="D81" s="18"/>
      <c r="E81" s="18"/>
    </row>
    <row r="82" spans="1:5" ht="16" x14ac:dyDescent="0.2">
      <c r="A82" s="18"/>
      <c r="B82" s="18"/>
      <c r="C82" s="18"/>
      <c r="D82" s="18"/>
      <c r="E82" s="18"/>
    </row>
    <row r="83" spans="1:5" ht="16" x14ac:dyDescent="0.2">
      <c r="A83" s="18"/>
      <c r="B83" s="18"/>
      <c r="C83" s="18"/>
      <c r="D83" s="18"/>
      <c r="E83" s="18"/>
    </row>
    <row r="84" spans="1:5" ht="16" x14ac:dyDescent="0.2">
      <c r="A84" s="18"/>
      <c r="B84" s="18"/>
      <c r="C84" s="18"/>
      <c r="D84" s="18"/>
      <c r="E84" s="18"/>
    </row>
    <row r="85" spans="1:5" ht="16" x14ac:dyDescent="0.2">
      <c r="A85" s="18"/>
      <c r="B85" s="18"/>
      <c r="C85" s="18"/>
      <c r="D85" s="18"/>
      <c r="E85" s="18"/>
    </row>
    <row r="86" spans="1:5" ht="16" x14ac:dyDescent="0.2">
      <c r="A86" s="18"/>
      <c r="B86" s="18"/>
      <c r="C86" s="18"/>
      <c r="D86" s="18"/>
      <c r="E86" s="18"/>
    </row>
    <row r="87" spans="1:5" ht="16" x14ac:dyDescent="0.2">
      <c r="A87" s="18"/>
      <c r="B87" s="18"/>
      <c r="C87" s="18"/>
      <c r="D87" s="18"/>
      <c r="E87" s="18"/>
    </row>
    <row r="88" spans="1:5" ht="16" x14ac:dyDescent="0.2">
      <c r="A88" s="18"/>
      <c r="B88" s="18"/>
      <c r="C88" s="18"/>
      <c r="D88" s="18"/>
      <c r="E88" s="18"/>
    </row>
    <row r="89" spans="1:5" ht="16" x14ac:dyDescent="0.2">
      <c r="A89" s="18"/>
      <c r="B89" s="18"/>
      <c r="C89" s="18"/>
      <c r="D89" s="18"/>
      <c r="E89" s="18"/>
    </row>
    <row r="90" spans="1:5" ht="16" x14ac:dyDescent="0.2">
      <c r="A90" s="18"/>
      <c r="B90" s="18"/>
      <c r="C90" s="18"/>
      <c r="D90" s="18"/>
      <c r="E90" s="18"/>
    </row>
    <row r="91" spans="1:5" ht="16" x14ac:dyDescent="0.2">
      <c r="A91" s="18"/>
      <c r="B91" s="18"/>
      <c r="C91" s="18"/>
      <c r="D91" s="18"/>
      <c r="E91" s="18"/>
    </row>
    <row r="92" spans="1:5" ht="16" x14ac:dyDescent="0.2">
      <c r="A92" s="18"/>
      <c r="B92" s="18"/>
      <c r="C92" s="18"/>
      <c r="D92" s="18"/>
      <c r="E92" s="18"/>
    </row>
    <row r="93" spans="1:5" ht="16" x14ac:dyDescent="0.2">
      <c r="A93" s="18"/>
      <c r="B93" s="18"/>
      <c r="C93" s="18"/>
      <c r="D93" s="18"/>
      <c r="E93" s="18"/>
    </row>
    <row r="94" spans="1:5" ht="16" x14ac:dyDescent="0.2">
      <c r="A94" s="18"/>
      <c r="B94" s="18"/>
      <c r="C94" s="18"/>
      <c r="D94" s="18"/>
      <c r="E94" s="18"/>
    </row>
    <row r="95" spans="1:5" ht="16" x14ac:dyDescent="0.2">
      <c r="A95" s="18"/>
      <c r="B95" s="18"/>
      <c r="C95" s="18"/>
      <c r="D95" s="18"/>
      <c r="E95" s="18"/>
    </row>
    <row r="96" spans="1:5" ht="16" x14ac:dyDescent="0.2">
      <c r="A96" s="18"/>
      <c r="B96" s="18"/>
      <c r="C96" s="18"/>
      <c r="D96" s="18"/>
      <c r="E96" s="18"/>
    </row>
    <row r="97" spans="1:5" ht="16" x14ac:dyDescent="0.2">
      <c r="A97" s="18"/>
      <c r="B97" s="18"/>
      <c r="C97" s="18"/>
      <c r="D97" s="18"/>
      <c r="E97" s="18"/>
    </row>
    <row r="98" spans="1:5" ht="16" x14ac:dyDescent="0.2">
      <c r="A98" s="18"/>
      <c r="B98" s="18"/>
      <c r="C98" s="18"/>
      <c r="D98" s="18"/>
      <c r="E98" s="18"/>
    </row>
    <row r="99" spans="1:5" ht="16" x14ac:dyDescent="0.2">
      <c r="A99" s="18"/>
      <c r="B99" s="18"/>
      <c r="C99" s="18"/>
      <c r="D99" s="18"/>
      <c r="E99" s="18"/>
    </row>
    <row r="100" spans="1:5" ht="16" x14ac:dyDescent="0.2">
      <c r="A100" s="18"/>
      <c r="B100" s="18"/>
      <c r="C100" s="18"/>
      <c r="D100" s="18"/>
      <c r="E100" s="18"/>
    </row>
    <row r="101" spans="1:5" ht="16" x14ac:dyDescent="0.2">
      <c r="A101" s="18"/>
      <c r="B101" s="18"/>
      <c r="C101" s="18"/>
      <c r="D101" s="18"/>
      <c r="E101" s="18"/>
    </row>
    <row r="102" spans="1:5" ht="16" x14ac:dyDescent="0.2">
      <c r="A102" s="18"/>
      <c r="B102" s="18"/>
      <c r="C102" s="18"/>
      <c r="D102" s="18"/>
      <c r="E102" s="18"/>
    </row>
    <row r="103" spans="1:5" ht="16" x14ac:dyDescent="0.2">
      <c r="A103" s="18"/>
      <c r="B103" s="18"/>
      <c r="C103" s="18"/>
      <c r="D103" s="18"/>
      <c r="E103" s="18"/>
    </row>
    <row r="104" spans="1:5" ht="16" x14ac:dyDescent="0.2">
      <c r="A104" s="18"/>
      <c r="B104" s="18"/>
      <c r="C104" s="18"/>
      <c r="D104" s="18"/>
      <c r="E104" s="18"/>
    </row>
    <row r="105" spans="1:5" ht="16" x14ac:dyDescent="0.2">
      <c r="A105" s="18"/>
      <c r="B105" s="18"/>
      <c r="C105" s="18"/>
      <c r="D105" s="18"/>
      <c r="E105" s="18"/>
    </row>
    <row r="106" spans="1:5" ht="16" x14ac:dyDescent="0.2">
      <c r="A106" s="18"/>
      <c r="B106" s="18"/>
      <c r="C106" s="18"/>
      <c r="D106" s="18"/>
      <c r="E106" s="18"/>
    </row>
    <row r="107" spans="1:5" ht="16" x14ac:dyDescent="0.2">
      <c r="A107" s="18"/>
      <c r="B107" s="18"/>
      <c r="C107" s="18"/>
      <c r="D107" s="18"/>
      <c r="E107" s="18"/>
    </row>
    <row r="108" spans="1:5" ht="16" x14ac:dyDescent="0.2">
      <c r="A108" s="18"/>
      <c r="B108" s="18"/>
      <c r="C108" s="18"/>
      <c r="D108" s="18"/>
      <c r="E108" s="18"/>
    </row>
    <row r="109" spans="1:5" ht="16" x14ac:dyDescent="0.2">
      <c r="A109" s="18"/>
      <c r="B109" s="18"/>
      <c r="C109" s="18"/>
      <c r="D109" s="18"/>
      <c r="E109" s="18"/>
    </row>
    <row r="110" spans="1:5" ht="16" x14ac:dyDescent="0.2">
      <c r="A110" s="18"/>
      <c r="B110" s="18"/>
      <c r="C110" s="18"/>
      <c r="D110" s="18"/>
      <c r="E110" s="18"/>
    </row>
    <row r="111" spans="1:5" ht="16" x14ac:dyDescent="0.2">
      <c r="A111" s="18"/>
      <c r="B111" s="18"/>
      <c r="C111" s="18"/>
      <c r="D111" s="18"/>
      <c r="E111" s="18"/>
    </row>
    <row r="112" spans="1:5" ht="16" x14ac:dyDescent="0.2">
      <c r="A112" s="18"/>
      <c r="B112" s="18"/>
      <c r="C112" s="18"/>
      <c r="D112" s="18"/>
      <c r="E112" s="18"/>
    </row>
    <row r="113" spans="1:5" ht="16" x14ac:dyDescent="0.2">
      <c r="A113" s="18"/>
      <c r="B113" s="18"/>
      <c r="C113" s="18"/>
      <c r="D113" s="18"/>
      <c r="E113" s="18"/>
    </row>
    <row r="114" spans="1:5" ht="16" x14ac:dyDescent="0.2">
      <c r="A114" s="18"/>
      <c r="B114" s="18"/>
      <c r="C114" s="18"/>
      <c r="D114" s="18"/>
      <c r="E114" s="18"/>
    </row>
    <row r="115" spans="1:5" ht="16" x14ac:dyDescent="0.2">
      <c r="A115" s="18"/>
      <c r="B115" s="18"/>
      <c r="C115" s="18"/>
      <c r="D115" s="18"/>
      <c r="E115" s="18"/>
    </row>
    <row r="116" spans="1:5" ht="16" x14ac:dyDescent="0.2">
      <c r="A116" s="18"/>
      <c r="B116" s="18"/>
      <c r="C116" s="18"/>
      <c r="D116" s="18"/>
      <c r="E116" s="18"/>
    </row>
    <row r="117" spans="1:5" ht="16" x14ac:dyDescent="0.2">
      <c r="A117" s="18"/>
      <c r="B117" s="18"/>
      <c r="C117" s="18"/>
      <c r="D117" s="18"/>
      <c r="E117" s="18"/>
    </row>
    <row r="118" spans="1:5" ht="16" x14ac:dyDescent="0.2">
      <c r="A118" s="18"/>
      <c r="B118" s="18"/>
      <c r="C118" s="18"/>
      <c r="D118" s="18"/>
      <c r="E118" s="18"/>
    </row>
    <row r="119" spans="1:5" ht="16" x14ac:dyDescent="0.2">
      <c r="A119" s="18"/>
      <c r="B119" s="18"/>
      <c r="C119" s="18"/>
      <c r="D119" s="18"/>
      <c r="E119" s="18"/>
    </row>
    <row r="120" spans="1:5" ht="16" x14ac:dyDescent="0.2">
      <c r="A120" s="18"/>
      <c r="B120" s="18"/>
      <c r="C120" s="18"/>
      <c r="D120" s="18"/>
      <c r="E120" s="18"/>
    </row>
    <row r="121" spans="1:5" ht="16" x14ac:dyDescent="0.2">
      <c r="A121" s="18"/>
      <c r="B121" s="18"/>
      <c r="C121" s="18"/>
      <c r="D121" s="18"/>
      <c r="E121" s="18"/>
    </row>
    <row r="122" spans="1:5" ht="16" x14ac:dyDescent="0.2">
      <c r="A122" s="18"/>
      <c r="B122" s="18"/>
      <c r="C122" s="18"/>
      <c r="D122" s="18"/>
      <c r="E122" s="18"/>
    </row>
    <row r="123" spans="1:5" ht="16" x14ac:dyDescent="0.2">
      <c r="A123" s="18"/>
      <c r="B123" s="18"/>
      <c r="C123" s="18"/>
      <c r="D123" s="18"/>
      <c r="E123" s="18"/>
    </row>
    <row r="124" spans="1:5" ht="16" x14ac:dyDescent="0.2">
      <c r="A124" s="18"/>
      <c r="B124" s="18"/>
      <c r="C124" s="18"/>
      <c r="D124" s="18"/>
      <c r="E124" s="18"/>
    </row>
    <row r="125" spans="1:5" ht="16" x14ac:dyDescent="0.2">
      <c r="A125" s="18"/>
      <c r="B125" s="18"/>
      <c r="C125" s="18"/>
      <c r="D125" s="18"/>
      <c r="E125" s="18"/>
    </row>
    <row r="126" spans="1:5" ht="16" x14ac:dyDescent="0.2">
      <c r="A126" s="18"/>
      <c r="B126" s="18"/>
      <c r="C126" s="18"/>
      <c r="D126" s="18"/>
      <c r="E126" s="18"/>
    </row>
    <row r="127" spans="1:5" ht="16" x14ac:dyDescent="0.2">
      <c r="A127" s="18"/>
      <c r="B127" s="18"/>
      <c r="C127" s="18"/>
      <c r="D127" s="18"/>
      <c r="E127" s="18"/>
    </row>
    <row r="128" spans="1:5" ht="16" x14ac:dyDescent="0.2">
      <c r="A128" s="18"/>
      <c r="B128" s="18"/>
      <c r="C128" s="18"/>
      <c r="D128" s="18"/>
      <c r="E128" s="18"/>
    </row>
    <row r="129" spans="1:5" ht="16" x14ac:dyDescent="0.2">
      <c r="A129" s="18"/>
      <c r="B129" s="18"/>
      <c r="C129" s="18"/>
      <c r="D129" s="18"/>
      <c r="E129" s="18"/>
    </row>
    <row r="130" spans="1:5" ht="16" x14ac:dyDescent="0.2">
      <c r="A130" s="18"/>
      <c r="B130" s="18"/>
      <c r="C130" s="18"/>
      <c r="D130" s="18"/>
      <c r="E130" s="18"/>
    </row>
    <row r="131" spans="1:5" ht="16" x14ac:dyDescent="0.2">
      <c r="A131" s="18"/>
      <c r="B131" s="18"/>
      <c r="C131" s="18"/>
      <c r="D131" s="18"/>
      <c r="E131" s="18"/>
    </row>
    <row r="132" spans="1:5" ht="16" x14ac:dyDescent="0.2">
      <c r="A132" s="18"/>
      <c r="B132" s="18"/>
      <c r="C132" s="18"/>
      <c r="D132" s="18"/>
      <c r="E132" s="18"/>
    </row>
    <row r="133" spans="1:5" ht="16" x14ac:dyDescent="0.2">
      <c r="A133" s="18"/>
      <c r="B133" s="18"/>
      <c r="C133" s="18"/>
      <c r="D133" s="18"/>
      <c r="E133" s="18"/>
    </row>
    <row r="134" spans="1:5" ht="16" x14ac:dyDescent="0.2">
      <c r="A134" s="18"/>
      <c r="B134" s="18"/>
      <c r="C134" s="18"/>
      <c r="D134" s="18"/>
      <c r="E134" s="18"/>
    </row>
    <row r="135" spans="1:5" ht="16" x14ac:dyDescent="0.2">
      <c r="A135" s="18"/>
      <c r="B135" s="18"/>
      <c r="C135" s="18"/>
      <c r="D135" s="18"/>
      <c r="E135" s="18"/>
    </row>
    <row r="136" spans="1:5" ht="16" x14ac:dyDescent="0.2">
      <c r="A136" s="18"/>
      <c r="B136" s="18"/>
      <c r="C136" s="18"/>
      <c r="D136" s="18"/>
      <c r="E136" s="18"/>
    </row>
    <row r="137" spans="1:5" ht="16" x14ac:dyDescent="0.2">
      <c r="A137" s="18"/>
      <c r="B137" s="18"/>
      <c r="C137" s="18"/>
      <c r="D137" s="18"/>
      <c r="E137" s="18"/>
    </row>
    <row r="138" spans="1:5" ht="16" x14ac:dyDescent="0.2">
      <c r="A138" s="18"/>
      <c r="B138" s="18"/>
      <c r="C138" s="18"/>
      <c r="D138" s="18"/>
      <c r="E138" s="18"/>
    </row>
    <row r="139" spans="1:5" ht="16" x14ac:dyDescent="0.2">
      <c r="A139" s="18"/>
      <c r="B139" s="18"/>
      <c r="C139" s="18"/>
      <c r="D139" s="18"/>
      <c r="E139" s="18"/>
    </row>
    <row r="140" spans="1:5" ht="16" x14ac:dyDescent="0.2">
      <c r="A140" s="18"/>
      <c r="B140" s="18"/>
      <c r="C140" s="18"/>
      <c r="D140" s="18"/>
      <c r="E140" s="18"/>
    </row>
    <row r="141" spans="1:5" ht="16" x14ac:dyDescent="0.2">
      <c r="A141" s="18"/>
      <c r="B141" s="18"/>
      <c r="C141" s="18"/>
      <c r="D141" s="18"/>
      <c r="E141" s="18"/>
    </row>
    <row r="142" spans="1:5" ht="16" x14ac:dyDescent="0.2">
      <c r="A142" s="18"/>
      <c r="B142" s="18"/>
      <c r="C142" s="18"/>
      <c r="D142" s="18"/>
      <c r="E142" s="18"/>
    </row>
    <row r="143" spans="1:5" ht="16" x14ac:dyDescent="0.2">
      <c r="A143" s="18"/>
      <c r="B143" s="18"/>
      <c r="C143" s="18"/>
      <c r="D143" s="18"/>
      <c r="E143" s="18"/>
    </row>
    <row r="144" spans="1:5" ht="16" x14ac:dyDescent="0.2">
      <c r="A144" s="18"/>
      <c r="B144" s="18"/>
      <c r="C144" s="18"/>
      <c r="D144" s="18"/>
      <c r="E144" s="18"/>
    </row>
    <row r="145" spans="1:5" ht="16" x14ac:dyDescent="0.2">
      <c r="A145" s="18"/>
      <c r="B145" s="18"/>
      <c r="C145" s="18"/>
      <c r="D145" s="18"/>
      <c r="E145" s="18"/>
    </row>
    <row r="146" spans="1:5" ht="16" x14ac:dyDescent="0.2">
      <c r="A146" s="18"/>
      <c r="B146" s="18"/>
      <c r="C146" s="18"/>
      <c r="D146" s="18"/>
      <c r="E146" s="18"/>
    </row>
    <row r="147" spans="1:5" ht="16" x14ac:dyDescent="0.2">
      <c r="A147" s="18"/>
      <c r="B147" s="18"/>
      <c r="C147" s="18"/>
      <c r="D147" s="18"/>
      <c r="E147" s="18"/>
    </row>
    <row r="148" spans="1:5" ht="16" x14ac:dyDescent="0.2">
      <c r="A148" s="18"/>
      <c r="B148" s="18"/>
      <c r="C148" s="18"/>
      <c r="D148" s="18"/>
      <c r="E148" s="18"/>
    </row>
    <row r="149" spans="1:5" ht="16" x14ac:dyDescent="0.2">
      <c r="A149" s="18"/>
      <c r="B149" s="18"/>
      <c r="C149" s="18"/>
      <c r="D149" s="18"/>
      <c r="E149" s="18"/>
    </row>
    <row r="150" spans="1:5" ht="16" x14ac:dyDescent="0.2">
      <c r="A150" s="18"/>
      <c r="B150" s="18"/>
      <c r="C150" s="18"/>
      <c r="D150" s="18"/>
      <c r="E150" s="18"/>
    </row>
    <row r="151" spans="1:5" ht="16" x14ac:dyDescent="0.2">
      <c r="A151" s="18"/>
      <c r="B151" s="18"/>
      <c r="C151" s="18"/>
      <c r="D151" s="18"/>
      <c r="E151" s="18"/>
    </row>
    <row r="152" spans="1:5" ht="16" x14ac:dyDescent="0.2">
      <c r="A152" s="18"/>
      <c r="B152" s="18"/>
      <c r="C152" s="18"/>
      <c r="D152" s="18"/>
      <c r="E152" s="18"/>
    </row>
    <row r="153" spans="1:5" ht="16" x14ac:dyDescent="0.2">
      <c r="A153" s="18"/>
      <c r="B153" s="18"/>
      <c r="C153" s="18"/>
      <c r="D153" s="18"/>
      <c r="E153" s="18"/>
    </row>
    <row r="154" spans="1:5" ht="16" x14ac:dyDescent="0.2">
      <c r="A154" s="18"/>
      <c r="B154" s="18"/>
      <c r="C154" s="18"/>
      <c r="D154" s="18"/>
      <c r="E154" s="18"/>
    </row>
    <row r="155" spans="1:5" ht="16" x14ac:dyDescent="0.2">
      <c r="A155" s="18"/>
      <c r="B155" s="18"/>
      <c r="C155" s="18"/>
      <c r="D155" s="18"/>
      <c r="E155" s="18"/>
    </row>
    <row r="156" spans="1:5" ht="16" x14ac:dyDescent="0.2">
      <c r="A156" s="18"/>
      <c r="B156" s="18"/>
      <c r="C156" s="18"/>
      <c r="D156" s="18"/>
      <c r="E156" s="18"/>
    </row>
    <row r="157" spans="1:5" ht="16" x14ac:dyDescent="0.2">
      <c r="A157" s="18"/>
      <c r="B157" s="18"/>
      <c r="C157" s="18"/>
      <c r="D157" s="18"/>
      <c r="E157" s="18"/>
    </row>
    <row r="158" spans="1:5" ht="16" x14ac:dyDescent="0.2">
      <c r="A158" s="18"/>
      <c r="B158" s="18"/>
      <c r="C158" s="18"/>
      <c r="D158" s="18"/>
      <c r="E158" s="18"/>
    </row>
    <row r="159" spans="1:5" ht="16" x14ac:dyDescent="0.2">
      <c r="A159" s="18"/>
      <c r="B159" s="18"/>
      <c r="C159" s="18"/>
      <c r="D159" s="18"/>
      <c r="E159" s="18"/>
    </row>
    <row r="160" spans="1:5" ht="16" x14ac:dyDescent="0.2">
      <c r="A160" s="18"/>
      <c r="B160" s="18"/>
      <c r="C160" s="18"/>
      <c r="D160" s="18"/>
      <c r="E160" s="18"/>
    </row>
    <row r="161" spans="1:5" ht="16" x14ac:dyDescent="0.2">
      <c r="A161" s="18"/>
      <c r="B161" s="18"/>
      <c r="C161" s="18"/>
      <c r="D161" s="18"/>
      <c r="E161" s="18"/>
    </row>
    <row r="162" spans="1:5" ht="16" x14ac:dyDescent="0.2">
      <c r="A162" s="18"/>
      <c r="B162" s="18"/>
      <c r="C162" s="18"/>
      <c r="D162" s="18"/>
      <c r="E162" s="18"/>
    </row>
    <row r="163" spans="1:5" ht="16" x14ac:dyDescent="0.2">
      <c r="A163" s="18"/>
      <c r="B163" s="18"/>
      <c r="C163" s="18"/>
      <c r="D163" s="18"/>
      <c r="E163" s="18"/>
    </row>
    <row r="164" spans="1:5" ht="16" x14ac:dyDescent="0.2">
      <c r="A164" s="18"/>
      <c r="B164" s="18"/>
      <c r="C164" s="18"/>
      <c r="D164" s="18"/>
      <c r="E164" s="18"/>
    </row>
    <row r="165" spans="1:5" ht="16" x14ac:dyDescent="0.2">
      <c r="A165" s="18"/>
      <c r="B165" s="18"/>
      <c r="C165" s="18"/>
      <c r="D165" s="18"/>
      <c r="E165" s="18"/>
    </row>
    <row r="166" spans="1:5" ht="16" x14ac:dyDescent="0.2">
      <c r="A166" s="18"/>
      <c r="B166" s="18"/>
      <c r="C166" s="18"/>
      <c r="D166" s="18"/>
      <c r="E166" s="18"/>
    </row>
    <row r="167" spans="1:5" ht="16" x14ac:dyDescent="0.2">
      <c r="A167" s="18"/>
      <c r="B167" s="18"/>
      <c r="C167" s="18"/>
      <c r="D167" s="18"/>
      <c r="E167" s="18"/>
    </row>
    <row r="168" spans="1:5" ht="16" x14ac:dyDescent="0.2">
      <c r="A168" s="18"/>
      <c r="B168" s="18"/>
      <c r="C168" s="18"/>
      <c r="D168" s="18"/>
      <c r="E168" s="18"/>
    </row>
    <row r="169" spans="1:5" ht="16" x14ac:dyDescent="0.2">
      <c r="A169" s="18"/>
      <c r="B169" s="18"/>
      <c r="C169" s="18"/>
      <c r="D169" s="18"/>
      <c r="E169" s="18"/>
    </row>
    <row r="170" spans="1:5" ht="16" x14ac:dyDescent="0.2">
      <c r="A170" s="18"/>
      <c r="B170" s="18"/>
      <c r="C170" s="18"/>
      <c r="D170" s="18"/>
      <c r="E170" s="18"/>
    </row>
    <row r="171" spans="1:5" ht="16" x14ac:dyDescent="0.2">
      <c r="A171" s="18"/>
      <c r="B171" s="18"/>
      <c r="C171" s="18"/>
      <c r="D171" s="18"/>
      <c r="E171" s="18"/>
    </row>
    <row r="172" spans="1:5" ht="16" x14ac:dyDescent="0.2">
      <c r="A172" s="18"/>
      <c r="B172" s="18"/>
      <c r="C172" s="18"/>
      <c r="D172" s="18"/>
      <c r="E172" s="18"/>
    </row>
    <row r="173" spans="1:5" ht="16" x14ac:dyDescent="0.2">
      <c r="A173" s="18"/>
      <c r="B173" s="18"/>
      <c r="C173" s="18"/>
      <c r="D173" s="18"/>
      <c r="E173" s="18"/>
    </row>
    <row r="174" spans="1:5" ht="16" x14ac:dyDescent="0.2">
      <c r="A174" s="18"/>
      <c r="B174" s="18"/>
      <c r="C174" s="18"/>
      <c r="D174" s="18"/>
      <c r="E174" s="18"/>
    </row>
    <row r="175" spans="1:5" ht="16" x14ac:dyDescent="0.2">
      <c r="A175" s="18"/>
      <c r="B175" s="18"/>
      <c r="C175" s="18"/>
      <c r="D175" s="18"/>
      <c r="E175" s="18"/>
    </row>
    <row r="176" spans="1:5" ht="16" x14ac:dyDescent="0.2">
      <c r="A176" s="18"/>
      <c r="B176" s="18"/>
      <c r="C176" s="18"/>
      <c r="D176" s="18"/>
      <c r="E176" s="18"/>
    </row>
    <row r="177" spans="1:5" ht="16" x14ac:dyDescent="0.2">
      <c r="A177" s="18"/>
      <c r="B177" s="18"/>
      <c r="C177" s="18"/>
      <c r="D177" s="18"/>
      <c r="E177" s="18"/>
    </row>
    <row r="178" spans="1:5" ht="16" x14ac:dyDescent="0.2">
      <c r="A178" s="18"/>
      <c r="B178" s="18"/>
      <c r="C178" s="18"/>
      <c r="D178" s="18"/>
      <c r="E178" s="18"/>
    </row>
    <row r="179" spans="1:5" ht="16" x14ac:dyDescent="0.2">
      <c r="A179" s="18"/>
      <c r="B179" s="18"/>
      <c r="C179" s="18"/>
      <c r="D179" s="18"/>
      <c r="E179" s="18"/>
    </row>
    <row r="180" spans="1:5" ht="16" x14ac:dyDescent="0.2">
      <c r="A180" s="18"/>
      <c r="B180" s="18"/>
      <c r="C180" s="18"/>
      <c r="D180" s="18"/>
      <c r="E180" s="18"/>
    </row>
    <row r="181" spans="1:5" ht="16" x14ac:dyDescent="0.2">
      <c r="A181" s="18"/>
      <c r="B181" s="18"/>
      <c r="C181" s="18"/>
      <c r="D181" s="18"/>
      <c r="E181" s="18"/>
    </row>
    <row r="182" spans="1:5" ht="16" x14ac:dyDescent="0.2">
      <c r="A182" s="18"/>
      <c r="B182" s="18"/>
      <c r="C182" s="18"/>
      <c r="D182" s="18"/>
      <c r="E182" s="18"/>
    </row>
    <row r="183" spans="1:5" ht="16" x14ac:dyDescent="0.2">
      <c r="A183" s="18"/>
      <c r="B183" s="18"/>
      <c r="C183" s="18"/>
      <c r="D183" s="18"/>
      <c r="E183" s="18"/>
    </row>
    <row r="184" spans="1:5" ht="16" x14ac:dyDescent="0.2">
      <c r="A184" s="18"/>
      <c r="B184" s="18"/>
      <c r="C184" s="18"/>
      <c r="D184" s="18"/>
      <c r="E184" s="18"/>
    </row>
    <row r="185" spans="1:5" ht="16" x14ac:dyDescent="0.2">
      <c r="A185" s="18"/>
      <c r="B185" s="18"/>
      <c r="C185" s="18"/>
      <c r="D185" s="18"/>
      <c r="E185" s="18"/>
    </row>
    <row r="186" spans="1:5" ht="16" x14ac:dyDescent="0.2">
      <c r="A186" s="18"/>
      <c r="B186" s="18"/>
      <c r="C186" s="18"/>
      <c r="D186" s="18"/>
      <c r="E186" s="18"/>
    </row>
    <row r="187" spans="1:5" ht="16" x14ac:dyDescent="0.2">
      <c r="A187" s="18"/>
      <c r="B187" s="18"/>
      <c r="C187" s="18"/>
      <c r="D187" s="18"/>
      <c r="E187" s="18"/>
    </row>
    <row r="188" spans="1:5" ht="16" x14ac:dyDescent="0.2">
      <c r="A188" s="18"/>
      <c r="B188" s="18"/>
      <c r="C188" s="18"/>
      <c r="D188" s="18"/>
      <c r="E188" s="18"/>
    </row>
    <row r="189" spans="1:5" ht="16" x14ac:dyDescent="0.2">
      <c r="A189" s="18"/>
      <c r="B189" s="18"/>
      <c r="C189" s="18"/>
      <c r="D189" s="18"/>
      <c r="E189" s="18"/>
    </row>
    <row r="190" spans="1:5" ht="16" x14ac:dyDescent="0.2">
      <c r="A190" s="18"/>
      <c r="B190" s="18"/>
      <c r="C190" s="18"/>
      <c r="D190" s="18"/>
      <c r="E190" s="18"/>
    </row>
    <row r="191" spans="1:5" ht="16" x14ac:dyDescent="0.2">
      <c r="A191" s="18"/>
      <c r="B191" s="18"/>
      <c r="C191" s="18"/>
      <c r="D191" s="18"/>
      <c r="E191" s="18"/>
    </row>
    <row r="192" spans="1:5" ht="16" x14ac:dyDescent="0.2">
      <c r="A192" s="18"/>
      <c r="B192" s="18"/>
      <c r="C192" s="18"/>
      <c r="D192" s="18"/>
      <c r="E192" s="18"/>
    </row>
    <row r="193" spans="1:5" ht="16" x14ac:dyDescent="0.2">
      <c r="A193" s="18"/>
      <c r="B193" s="18"/>
      <c r="C193" s="18"/>
      <c r="D193" s="18"/>
      <c r="E193" s="18"/>
    </row>
    <row r="194" spans="1:5" ht="16" x14ac:dyDescent="0.2">
      <c r="A194" s="18"/>
      <c r="B194" s="18"/>
      <c r="C194" s="18"/>
      <c r="D194" s="18"/>
      <c r="E194" s="18"/>
    </row>
    <row r="195" spans="1:5" ht="16" x14ac:dyDescent="0.2">
      <c r="A195" s="18"/>
      <c r="B195" s="18"/>
      <c r="C195" s="18"/>
      <c r="D195" s="18"/>
      <c r="E195" s="18"/>
    </row>
    <row r="196" spans="1:5" ht="16" x14ac:dyDescent="0.2">
      <c r="A196" s="18"/>
      <c r="B196" s="18"/>
      <c r="C196" s="18"/>
      <c r="D196" s="18"/>
      <c r="E196" s="18"/>
    </row>
    <row r="197" spans="1:5" ht="16" x14ac:dyDescent="0.2">
      <c r="A197" s="18"/>
      <c r="B197" s="18"/>
      <c r="C197" s="18"/>
      <c r="D197" s="18"/>
      <c r="E197" s="18"/>
    </row>
    <row r="198" spans="1:5" ht="16" x14ac:dyDescent="0.2">
      <c r="A198" s="18"/>
      <c r="B198" s="18"/>
      <c r="C198" s="18"/>
      <c r="D198" s="18"/>
      <c r="E198" s="18"/>
    </row>
    <row r="199" spans="1:5" ht="16" x14ac:dyDescent="0.2">
      <c r="A199" s="18"/>
      <c r="B199" s="18"/>
      <c r="C199" s="18"/>
      <c r="D199" s="18"/>
      <c r="E199" s="18"/>
    </row>
    <row r="200" spans="1:5" ht="16" x14ac:dyDescent="0.2">
      <c r="A200" s="18"/>
      <c r="B200" s="18"/>
      <c r="C200" s="18"/>
      <c r="D200" s="18"/>
      <c r="E200" s="18"/>
    </row>
    <row r="201" spans="1:5" ht="16" x14ac:dyDescent="0.2">
      <c r="A201" s="18"/>
      <c r="B201" s="18"/>
      <c r="C201" s="18"/>
      <c r="D201" s="18"/>
      <c r="E201" s="18"/>
    </row>
    <row r="202" spans="1:5" ht="16" x14ac:dyDescent="0.2">
      <c r="A202" s="18"/>
      <c r="B202" s="18"/>
      <c r="C202" s="18"/>
      <c r="D202" s="18"/>
      <c r="E202" s="18"/>
    </row>
    <row r="203" spans="1:5" ht="16" x14ac:dyDescent="0.2">
      <c r="A203" s="18"/>
      <c r="B203" s="18"/>
      <c r="C203" s="18"/>
      <c r="D203" s="18"/>
      <c r="E203" s="18"/>
    </row>
    <row r="204" spans="1:5" ht="16" x14ac:dyDescent="0.2">
      <c r="A204" s="18"/>
      <c r="B204" s="18"/>
      <c r="C204" s="18"/>
      <c r="D204" s="18"/>
      <c r="E204" s="18"/>
    </row>
    <row r="205" spans="1:5" ht="16" x14ac:dyDescent="0.2">
      <c r="A205" s="18"/>
      <c r="B205" s="18"/>
      <c r="C205" s="18"/>
      <c r="D205" s="18"/>
      <c r="E205" s="18"/>
    </row>
    <row r="206" spans="1:5" ht="16" x14ac:dyDescent="0.2">
      <c r="A206" s="18"/>
      <c r="B206" s="18"/>
      <c r="C206" s="18"/>
      <c r="D206" s="18"/>
      <c r="E206" s="18"/>
    </row>
    <row r="207" spans="1:5" ht="16" x14ac:dyDescent="0.2">
      <c r="A207" s="18"/>
      <c r="B207" s="18"/>
      <c r="C207" s="18"/>
      <c r="D207" s="18"/>
      <c r="E207" s="18"/>
    </row>
    <row r="208" spans="1:5" ht="16" x14ac:dyDescent="0.2">
      <c r="A208" s="18"/>
      <c r="B208" s="18"/>
      <c r="C208" s="18"/>
      <c r="D208" s="18"/>
      <c r="E208" s="18"/>
    </row>
    <row r="209" spans="1:5" ht="16" x14ac:dyDescent="0.2">
      <c r="A209" s="18"/>
      <c r="B209" s="18"/>
      <c r="C209" s="18"/>
      <c r="D209" s="18"/>
      <c r="E209" s="18"/>
    </row>
    <row r="210" spans="1:5" ht="16" x14ac:dyDescent="0.2">
      <c r="A210" s="18"/>
      <c r="B210" s="18"/>
      <c r="C210" s="18"/>
      <c r="D210" s="18"/>
      <c r="E210" s="18"/>
    </row>
    <row r="211" spans="1:5" ht="16" x14ac:dyDescent="0.2">
      <c r="A211" s="18"/>
      <c r="B211" s="18"/>
      <c r="C211" s="18"/>
      <c r="D211" s="18"/>
      <c r="E211" s="18"/>
    </row>
    <row r="212" spans="1:5" ht="16" x14ac:dyDescent="0.2">
      <c r="A212" s="18"/>
      <c r="B212" s="18"/>
      <c r="C212" s="18"/>
      <c r="D212" s="18"/>
      <c r="E212" s="18"/>
    </row>
    <row r="213" spans="1:5" ht="16" x14ac:dyDescent="0.2">
      <c r="A213" s="18"/>
      <c r="B213" s="18"/>
      <c r="C213" s="18"/>
      <c r="D213" s="18"/>
      <c r="E213" s="18"/>
    </row>
    <row r="214" spans="1:5" ht="16" x14ac:dyDescent="0.2">
      <c r="A214" s="18"/>
      <c r="B214" s="18"/>
      <c r="C214" s="18"/>
      <c r="D214" s="18"/>
      <c r="E214" s="18"/>
    </row>
    <row r="215" spans="1:5" ht="16" x14ac:dyDescent="0.2">
      <c r="A215" s="18"/>
      <c r="B215" s="18"/>
      <c r="C215" s="18"/>
      <c r="D215" s="18"/>
      <c r="E215" s="18"/>
    </row>
    <row r="216" spans="1:5" ht="16" x14ac:dyDescent="0.2">
      <c r="A216" s="18"/>
      <c r="B216" s="18"/>
      <c r="C216" s="18"/>
      <c r="D216" s="18"/>
      <c r="E216" s="18"/>
    </row>
    <row r="217" spans="1:5" ht="16" x14ac:dyDescent="0.2">
      <c r="A217" s="18"/>
      <c r="B217" s="18"/>
      <c r="C217" s="18"/>
      <c r="D217" s="18"/>
      <c r="E217" s="18"/>
    </row>
    <row r="218" spans="1:5" ht="16" x14ac:dyDescent="0.2">
      <c r="A218" s="18"/>
      <c r="B218" s="18"/>
      <c r="C218" s="18"/>
      <c r="D218" s="18"/>
      <c r="E218" s="18"/>
    </row>
    <row r="219" spans="1:5" ht="16" x14ac:dyDescent="0.2">
      <c r="A219" s="18"/>
      <c r="B219" s="18"/>
      <c r="C219" s="18"/>
      <c r="D219" s="18"/>
      <c r="E219" s="18"/>
    </row>
    <row r="220" spans="1:5" ht="16" x14ac:dyDescent="0.2">
      <c r="A220" s="18"/>
      <c r="B220" s="18"/>
      <c r="C220" s="18"/>
      <c r="D220" s="18"/>
      <c r="E220" s="18"/>
    </row>
    <row r="221" spans="1:5" ht="16" x14ac:dyDescent="0.2">
      <c r="A221" s="18"/>
      <c r="B221" s="18"/>
      <c r="C221" s="18"/>
      <c r="D221" s="18"/>
      <c r="E221" s="18"/>
    </row>
    <row r="222" spans="1:5" ht="16" x14ac:dyDescent="0.2">
      <c r="A222" s="18"/>
      <c r="B222" s="18"/>
      <c r="C222" s="18"/>
      <c r="D222" s="18"/>
      <c r="E222" s="18"/>
    </row>
    <row r="223" spans="1:5" ht="16" x14ac:dyDescent="0.2">
      <c r="A223" s="18"/>
      <c r="B223" s="18"/>
      <c r="C223" s="18"/>
      <c r="D223" s="18"/>
      <c r="E223" s="18"/>
    </row>
    <row r="224" spans="1:5" ht="16" x14ac:dyDescent="0.2">
      <c r="A224" s="18"/>
      <c r="B224" s="18"/>
      <c r="C224" s="18"/>
      <c r="D224" s="18"/>
      <c r="E224" s="18"/>
    </row>
    <row r="225" spans="1:5" ht="16" x14ac:dyDescent="0.2">
      <c r="A225" s="18"/>
      <c r="B225" s="18"/>
      <c r="C225" s="18"/>
      <c r="D225" s="18"/>
      <c r="E225" s="18"/>
    </row>
    <row r="226" spans="1:5" ht="16" x14ac:dyDescent="0.2">
      <c r="A226" s="18"/>
      <c r="B226" s="18"/>
      <c r="C226" s="18"/>
      <c r="D226" s="18"/>
      <c r="E226" s="18"/>
    </row>
    <row r="227" spans="1:5" ht="16" x14ac:dyDescent="0.2">
      <c r="A227" s="18"/>
      <c r="B227" s="18"/>
      <c r="C227" s="18"/>
      <c r="D227" s="18"/>
      <c r="E227" s="18"/>
    </row>
    <row r="228" spans="1:5" ht="16" x14ac:dyDescent="0.2">
      <c r="A228" s="18"/>
      <c r="B228" s="18"/>
      <c r="C228" s="18"/>
      <c r="D228" s="18"/>
      <c r="E228" s="18"/>
    </row>
    <row r="229" spans="1:5" ht="16" x14ac:dyDescent="0.2">
      <c r="A229" s="18"/>
      <c r="B229" s="18"/>
      <c r="C229" s="18"/>
      <c r="D229" s="18"/>
      <c r="E229" s="18"/>
    </row>
    <row r="230" spans="1:5" ht="16" x14ac:dyDescent="0.2">
      <c r="A230" s="18"/>
      <c r="B230" s="18"/>
      <c r="C230" s="18"/>
      <c r="D230" s="18"/>
      <c r="E230" s="18"/>
    </row>
    <row r="231" spans="1:5" ht="16" x14ac:dyDescent="0.2">
      <c r="A231" s="18"/>
      <c r="B231" s="18"/>
      <c r="C231" s="18"/>
      <c r="D231" s="18"/>
      <c r="E231" s="18"/>
    </row>
    <row r="232" spans="1:5" ht="16" x14ac:dyDescent="0.2">
      <c r="A232" s="18"/>
      <c r="B232" s="18"/>
      <c r="C232" s="18"/>
      <c r="D232" s="18"/>
      <c r="E232" s="18"/>
    </row>
    <row r="233" spans="1:5" ht="16" x14ac:dyDescent="0.2">
      <c r="A233" s="18"/>
      <c r="B233" s="18"/>
      <c r="C233" s="18"/>
      <c r="D233" s="18"/>
      <c r="E233" s="18"/>
    </row>
    <row r="234" spans="1:5" ht="16" x14ac:dyDescent="0.2">
      <c r="A234" s="18"/>
      <c r="B234" s="18"/>
      <c r="C234" s="18"/>
      <c r="D234" s="18"/>
      <c r="E234" s="18"/>
    </row>
    <row r="235" spans="1:5" ht="16" x14ac:dyDescent="0.2">
      <c r="A235" s="18"/>
      <c r="B235" s="18"/>
      <c r="C235" s="18"/>
      <c r="D235" s="18"/>
      <c r="E235" s="18"/>
    </row>
    <row r="236" spans="1:5" ht="16" x14ac:dyDescent="0.2">
      <c r="A236" s="18"/>
      <c r="B236" s="18"/>
      <c r="C236" s="18"/>
      <c r="D236" s="18"/>
      <c r="E236" s="18"/>
    </row>
    <row r="237" spans="1:5" ht="16" x14ac:dyDescent="0.2">
      <c r="A237" s="18"/>
      <c r="B237" s="18"/>
      <c r="C237" s="18"/>
      <c r="D237" s="18"/>
      <c r="E237" s="18"/>
    </row>
    <row r="238" spans="1:5" ht="16" x14ac:dyDescent="0.2">
      <c r="A238" s="18"/>
      <c r="B238" s="18"/>
      <c r="C238" s="18"/>
      <c r="D238" s="18"/>
      <c r="E238" s="18"/>
    </row>
    <row r="239" spans="1:5" ht="16" x14ac:dyDescent="0.2">
      <c r="A239" s="18"/>
      <c r="B239" s="18"/>
      <c r="C239" s="18"/>
      <c r="D239" s="18"/>
      <c r="E239" s="18"/>
    </row>
    <row r="240" spans="1:5" ht="16" x14ac:dyDescent="0.2">
      <c r="A240" s="18"/>
      <c r="B240" s="18"/>
      <c r="C240" s="18"/>
      <c r="D240" s="18"/>
      <c r="E240" s="18"/>
    </row>
    <row r="241" spans="1:5" ht="16" x14ac:dyDescent="0.2">
      <c r="A241" s="18"/>
      <c r="B241" s="18"/>
      <c r="C241" s="18"/>
      <c r="D241" s="18"/>
      <c r="E241" s="18"/>
    </row>
    <row r="242" spans="1:5" ht="16" x14ac:dyDescent="0.2">
      <c r="A242" s="18"/>
      <c r="B242" s="18"/>
      <c r="C242" s="18"/>
      <c r="D242" s="18"/>
      <c r="E242" s="18"/>
    </row>
    <row r="243" spans="1:5" ht="16" x14ac:dyDescent="0.2">
      <c r="A243" s="18"/>
      <c r="B243" s="18"/>
      <c r="C243" s="18"/>
      <c r="D243" s="18"/>
      <c r="E243" s="18"/>
    </row>
    <row r="244" spans="1:5" ht="16" x14ac:dyDescent="0.2">
      <c r="A244" s="18"/>
      <c r="B244" s="18"/>
      <c r="C244" s="18"/>
      <c r="D244" s="18"/>
      <c r="E244" s="18"/>
    </row>
    <row r="245" spans="1:5" ht="16" x14ac:dyDescent="0.2">
      <c r="A245" s="18"/>
      <c r="B245" s="18"/>
      <c r="C245" s="18"/>
      <c r="D245" s="18"/>
      <c r="E245" s="18"/>
    </row>
    <row r="246" spans="1:5" ht="16" x14ac:dyDescent="0.2">
      <c r="A246" s="18"/>
      <c r="B246" s="18"/>
      <c r="C246" s="18"/>
      <c r="D246" s="18"/>
      <c r="E246" s="18"/>
    </row>
    <row r="247" spans="1:5" ht="16" x14ac:dyDescent="0.2">
      <c r="A247" s="18"/>
      <c r="B247" s="18"/>
      <c r="C247" s="18"/>
      <c r="D247" s="18"/>
      <c r="E247" s="18"/>
    </row>
    <row r="248" spans="1:5" ht="16" x14ac:dyDescent="0.2">
      <c r="A248" s="18"/>
      <c r="B248" s="18"/>
      <c r="C248" s="18"/>
      <c r="D248" s="18"/>
      <c r="E248" s="18"/>
    </row>
    <row r="249" spans="1:5" ht="16" x14ac:dyDescent="0.2">
      <c r="A249" s="18"/>
      <c r="B249" s="18"/>
      <c r="C249" s="18"/>
      <c r="D249" s="18"/>
      <c r="E249" s="18"/>
    </row>
    <row r="250" spans="1:5" ht="16" x14ac:dyDescent="0.2">
      <c r="A250" s="18"/>
      <c r="B250" s="18"/>
      <c r="C250" s="18"/>
      <c r="D250" s="18"/>
      <c r="E250" s="18"/>
    </row>
    <row r="251" spans="1:5" ht="16" x14ac:dyDescent="0.2">
      <c r="A251" s="18"/>
      <c r="B251" s="18"/>
      <c r="C251" s="18"/>
      <c r="D251" s="18"/>
      <c r="E251" s="18"/>
    </row>
    <row r="252" spans="1:5" ht="16" x14ac:dyDescent="0.2">
      <c r="A252" s="18"/>
      <c r="B252" s="18"/>
      <c r="C252" s="18"/>
      <c r="D252" s="18"/>
      <c r="E252" s="18"/>
    </row>
    <row r="253" spans="1:5" ht="16" x14ac:dyDescent="0.2">
      <c r="A253" s="18"/>
      <c r="B253" s="18"/>
      <c r="C253" s="18"/>
      <c r="D253" s="18"/>
      <c r="E253" s="18"/>
    </row>
    <row r="254" spans="1:5" ht="16" x14ac:dyDescent="0.2">
      <c r="A254" s="18"/>
      <c r="B254" s="18"/>
      <c r="C254" s="18"/>
      <c r="D254" s="18"/>
      <c r="E254" s="18"/>
    </row>
    <row r="255" spans="1:5" ht="16" x14ac:dyDescent="0.2">
      <c r="A255" s="18"/>
      <c r="B255" s="18"/>
      <c r="C255" s="18"/>
      <c r="D255" s="18"/>
      <c r="E255" s="18"/>
    </row>
    <row r="256" spans="1:5" ht="16" x14ac:dyDescent="0.2">
      <c r="A256" s="18"/>
      <c r="B256" s="18"/>
      <c r="C256" s="18"/>
      <c r="D256" s="18"/>
      <c r="E256" s="18"/>
    </row>
    <row r="257" spans="1:5" ht="16" x14ac:dyDescent="0.2">
      <c r="A257" s="18"/>
      <c r="B257" s="18"/>
      <c r="C257" s="18"/>
      <c r="D257" s="18"/>
      <c r="E257" s="18"/>
    </row>
    <row r="258" spans="1:5" ht="16" x14ac:dyDescent="0.2">
      <c r="A258" s="18"/>
      <c r="B258" s="18"/>
      <c r="C258" s="18"/>
      <c r="D258" s="18"/>
      <c r="E258" s="18"/>
    </row>
    <row r="259" spans="1:5" ht="16" x14ac:dyDescent="0.2">
      <c r="A259" s="18"/>
      <c r="B259" s="18"/>
      <c r="C259" s="18"/>
      <c r="D259" s="18"/>
      <c r="E259" s="18"/>
    </row>
    <row r="260" spans="1:5" ht="16" x14ac:dyDescent="0.2">
      <c r="A260" s="18"/>
      <c r="B260" s="18"/>
      <c r="C260" s="18"/>
      <c r="D260" s="18"/>
      <c r="E260" s="18"/>
    </row>
    <row r="261" spans="1:5" ht="16" x14ac:dyDescent="0.2">
      <c r="A261" s="18"/>
      <c r="B261" s="18"/>
      <c r="C261" s="18"/>
      <c r="D261" s="18"/>
      <c r="E261" s="18"/>
    </row>
    <row r="262" spans="1:5" ht="16" x14ac:dyDescent="0.2">
      <c r="A262" s="18"/>
      <c r="B262" s="18"/>
      <c r="C262" s="18"/>
      <c r="D262" s="18"/>
      <c r="E262" s="18"/>
    </row>
    <row r="263" spans="1:5" ht="16" x14ac:dyDescent="0.2">
      <c r="A263" s="18"/>
      <c r="B263" s="18"/>
      <c r="C263" s="18"/>
      <c r="D263" s="18"/>
      <c r="E263" s="18"/>
    </row>
    <row r="264" spans="1:5" ht="16" x14ac:dyDescent="0.2">
      <c r="A264" s="18"/>
      <c r="B264" s="18"/>
      <c r="C264" s="18"/>
      <c r="D264" s="18"/>
      <c r="E264" s="18"/>
    </row>
    <row r="265" spans="1:5" ht="16" x14ac:dyDescent="0.2">
      <c r="A265" s="18"/>
      <c r="B265" s="18"/>
      <c r="C265" s="18"/>
      <c r="D265" s="18"/>
      <c r="E265" s="18"/>
    </row>
    <row r="266" spans="1:5" ht="16" x14ac:dyDescent="0.2">
      <c r="A266" s="18"/>
      <c r="B266" s="18"/>
      <c r="C266" s="18"/>
      <c r="D266" s="18"/>
      <c r="E266" s="18"/>
    </row>
    <row r="267" spans="1:5" ht="16" x14ac:dyDescent="0.2">
      <c r="A267" s="18"/>
      <c r="B267" s="18"/>
      <c r="C267" s="18"/>
      <c r="D267" s="18"/>
      <c r="E267" s="18"/>
    </row>
    <row r="268" spans="1:5" ht="16" x14ac:dyDescent="0.2">
      <c r="A268" s="18"/>
      <c r="B268" s="18"/>
      <c r="C268" s="18"/>
      <c r="D268" s="18"/>
      <c r="E268" s="18"/>
    </row>
  </sheetData>
  <sheetProtection algorithmName="SHA-512" hashValue="aAGWcKG5ym8CTYDym+gnVy4/2ZfBktfF0AbGVx8DMRQ0dez+TV2K9HID99DR+Q573r5REwzRIeg+tpc0kvk62g==" saltValue="SPTy1eZL2GDGRsVj/Mwi1A==" spinCount="100000" sheet="1" objects="1" scenarios="1" formatCells="0" formatColumns="0" formatRows="0" sort="0" autoFilter="0"/>
  <mergeCells count="45">
    <mergeCell ref="E45:E50"/>
    <mergeCell ref="E51:E52"/>
    <mergeCell ref="E53:E56"/>
    <mergeCell ref="E15:E19"/>
    <mergeCell ref="E20:E23"/>
    <mergeCell ref="E24:E36"/>
    <mergeCell ref="E37:E41"/>
    <mergeCell ref="E43:E44"/>
    <mergeCell ref="E3:E4"/>
    <mergeCell ref="E5:E6"/>
    <mergeCell ref="E7:E8"/>
    <mergeCell ref="E9:E10"/>
    <mergeCell ref="E11:E14"/>
    <mergeCell ref="D45:D50"/>
    <mergeCell ref="D51:D52"/>
    <mergeCell ref="D53:D56"/>
    <mergeCell ref="D15:D19"/>
    <mergeCell ref="D20:D23"/>
    <mergeCell ref="D24:D36"/>
    <mergeCell ref="D37:D41"/>
    <mergeCell ref="D43:D44"/>
    <mergeCell ref="D3:D4"/>
    <mergeCell ref="D5:D6"/>
    <mergeCell ref="D7:D8"/>
    <mergeCell ref="D9:D10"/>
    <mergeCell ref="D11:D14"/>
    <mergeCell ref="I5:K6"/>
    <mergeCell ref="L5:N6"/>
    <mergeCell ref="O5:Q6"/>
    <mergeCell ref="F1:H1"/>
    <mergeCell ref="I1:K1"/>
    <mergeCell ref="L1:N1"/>
    <mergeCell ref="O1:Q1"/>
    <mergeCell ref="R1:T1"/>
    <mergeCell ref="R5:T6"/>
    <mergeCell ref="U1:W1"/>
    <mergeCell ref="U5:W6"/>
    <mergeCell ref="X1:Z1"/>
    <mergeCell ref="X5:Z6"/>
    <mergeCell ref="AA1:AC1"/>
    <mergeCell ref="AA5:AC6"/>
    <mergeCell ref="AD1:AF1"/>
    <mergeCell ref="AD5:AF6"/>
    <mergeCell ref="AG1:AI1"/>
    <mergeCell ref="AG5:A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D09B-6186-1244-9E8D-25A2410B454D}">
  <dimension ref="A1:R276"/>
  <sheetViews>
    <sheetView zoomScale="125" workbookViewId="0">
      <pane xSplit="3" ySplit="2" topLeftCell="D3" activePane="bottomRight" state="frozen"/>
      <selection pane="topRight" activeCell="C1" sqref="C1"/>
      <selection pane="bottomLeft" activeCell="A3" sqref="A3"/>
      <selection pane="bottomRight" activeCell="C10" sqref="C10"/>
    </sheetView>
  </sheetViews>
  <sheetFormatPr baseColWidth="10" defaultColWidth="10.83203125" defaultRowHeight="15" x14ac:dyDescent="0.2"/>
  <cols>
    <col min="1" max="1" width="6" style="31" customWidth="1"/>
    <col min="2" max="2" width="25.33203125" style="4" customWidth="1"/>
    <col min="3" max="3" width="27.6640625" style="4" customWidth="1"/>
    <col min="4" max="6" width="10.83203125" style="4" customWidth="1"/>
    <col min="7" max="18" width="10.83203125" style="19"/>
    <col min="19" max="16384" width="10.83203125" style="5"/>
  </cols>
  <sheetData>
    <row r="1" spans="1:18" ht="16" x14ac:dyDescent="0.2">
      <c r="G1" s="149" t="s">
        <v>65</v>
      </c>
      <c r="H1" s="149"/>
      <c r="I1" s="149"/>
      <c r="J1" s="150" t="s">
        <v>66</v>
      </c>
      <c r="K1" s="150"/>
      <c r="L1" s="150"/>
      <c r="M1" s="151" t="s">
        <v>67</v>
      </c>
      <c r="N1" s="151"/>
      <c r="O1" s="151"/>
      <c r="P1" s="152" t="s">
        <v>68</v>
      </c>
      <c r="Q1" s="152"/>
      <c r="R1" s="152"/>
    </row>
    <row r="2" spans="1:18" ht="42" x14ac:dyDescent="0.2">
      <c r="A2" s="31" t="s">
        <v>198</v>
      </c>
      <c r="B2" s="55" t="s">
        <v>83</v>
      </c>
      <c r="C2" s="126" t="s">
        <v>14</v>
      </c>
      <c r="D2" s="56" t="s">
        <v>291</v>
      </c>
      <c r="E2" s="56" t="s">
        <v>297</v>
      </c>
      <c r="F2" s="57" t="s">
        <v>298</v>
      </c>
      <c r="G2" s="6" t="s">
        <v>11</v>
      </c>
      <c r="H2" s="6" t="s">
        <v>12</v>
      </c>
      <c r="I2" s="6" t="s">
        <v>13</v>
      </c>
      <c r="J2" s="6" t="s">
        <v>11</v>
      </c>
      <c r="K2" s="6" t="s">
        <v>12</v>
      </c>
      <c r="L2" s="6" t="s">
        <v>13</v>
      </c>
      <c r="M2" s="6" t="s">
        <v>11</v>
      </c>
      <c r="N2" s="6" t="s">
        <v>12</v>
      </c>
      <c r="O2" s="6" t="s">
        <v>13</v>
      </c>
      <c r="P2" s="6" t="s">
        <v>11</v>
      </c>
      <c r="Q2" s="6" t="s">
        <v>12</v>
      </c>
      <c r="R2" s="6" t="s">
        <v>13</v>
      </c>
    </row>
    <row r="3" spans="1:18" s="63" customFormat="1" ht="16" x14ac:dyDescent="0.2">
      <c r="A3" s="58" t="s">
        <v>233</v>
      </c>
      <c r="B3" s="59" t="s">
        <v>220</v>
      </c>
      <c r="C3" s="127" t="s">
        <v>192</v>
      </c>
      <c r="D3" s="60">
        <f t="shared" ref="D3:D27" si="0">AVERAGE(I3,L3,O3,R3)</f>
        <v>12233.333333333334</v>
      </c>
      <c r="E3" s="154">
        <f>MAX(D3:D6)</f>
        <v>23666.666666666668</v>
      </c>
      <c r="F3" s="154">
        <f>1500000/E3</f>
        <v>63.380281690140841</v>
      </c>
      <c r="G3" s="62">
        <v>43662</v>
      </c>
      <c r="H3" s="62">
        <v>43693</v>
      </c>
      <c r="I3" s="61">
        <v>21000</v>
      </c>
      <c r="J3" s="1">
        <v>43766</v>
      </c>
      <c r="K3" s="1">
        <v>43801</v>
      </c>
      <c r="L3" s="61">
        <v>8900</v>
      </c>
      <c r="M3" s="62">
        <v>43852</v>
      </c>
      <c r="N3" s="62">
        <v>43893</v>
      </c>
      <c r="O3" s="61">
        <v>6800</v>
      </c>
      <c r="P3" s="61"/>
      <c r="Q3" s="61"/>
      <c r="R3" s="61"/>
    </row>
    <row r="4" spans="1:18" s="63" customFormat="1" ht="16" x14ac:dyDescent="0.2">
      <c r="A4" s="58"/>
      <c r="B4" s="59" t="s">
        <v>220</v>
      </c>
      <c r="C4" s="127" t="s">
        <v>21</v>
      </c>
      <c r="D4" s="60">
        <f t="shared" si="0"/>
        <v>19333.333333333332</v>
      </c>
      <c r="E4" s="154"/>
      <c r="F4" s="154"/>
      <c r="G4" s="62">
        <v>43662</v>
      </c>
      <c r="H4" s="62">
        <v>43693</v>
      </c>
      <c r="I4" s="61">
        <v>27000</v>
      </c>
      <c r="J4" s="1">
        <v>43766</v>
      </c>
      <c r="K4" s="1">
        <v>43801</v>
      </c>
      <c r="L4" s="61">
        <v>17000</v>
      </c>
      <c r="M4" s="62">
        <v>43852</v>
      </c>
      <c r="N4" s="62">
        <v>43893</v>
      </c>
      <c r="O4" s="61">
        <v>14000</v>
      </c>
      <c r="P4" s="61"/>
      <c r="Q4" s="61"/>
      <c r="R4" s="61"/>
    </row>
    <row r="5" spans="1:18" s="63" customFormat="1" ht="16" x14ac:dyDescent="0.2">
      <c r="A5" s="58"/>
      <c r="B5" s="59" t="s">
        <v>220</v>
      </c>
      <c r="C5" s="127" t="s">
        <v>193</v>
      </c>
      <c r="D5" s="60">
        <f t="shared" si="0"/>
        <v>19666.666666666668</v>
      </c>
      <c r="E5" s="154"/>
      <c r="F5" s="154"/>
      <c r="G5" s="62">
        <v>43662</v>
      </c>
      <c r="H5" s="62">
        <v>43693</v>
      </c>
      <c r="I5" s="61">
        <v>27000</v>
      </c>
      <c r="J5" s="1">
        <v>43766</v>
      </c>
      <c r="K5" s="1">
        <v>43801</v>
      </c>
      <c r="L5" s="61">
        <v>17000</v>
      </c>
      <c r="M5" s="62">
        <v>43852</v>
      </c>
      <c r="N5" s="62">
        <v>43893</v>
      </c>
      <c r="O5" s="61">
        <v>15000</v>
      </c>
      <c r="P5" s="61"/>
      <c r="Q5" s="61"/>
      <c r="R5" s="61"/>
    </row>
    <row r="6" spans="1:18" s="63" customFormat="1" ht="16" x14ac:dyDescent="0.2">
      <c r="A6" s="58"/>
      <c r="B6" s="59" t="s">
        <v>220</v>
      </c>
      <c r="C6" s="127" t="s">
        <v>22</v>
      </c>
      <c r="D6" s="60">
        <f t="shared" si="0"/>
        <v>23666.666666666668</v>
      </c>
      <c r="E6" s="154"/>
      <c r="F6" s="154"/>
      <c r="G6" s="62">
        <v>43662</v>
      </c>
      <c r="H6" s="62">
        <v>43693</v>
      </c>
      <c r="I6" s="61">
        <v>31000</v>
      </c>
      <c r="J6" s="1">
        <v>43766</v>
      </c>
      <c r="K6" s="1">
        <v>43801</v>
      </c>
      <c r="L6" s="61">
        <v>21000</v>
      </c>
      <c r="M6" s="62">
        <v>43852</v>
      </c>
      <c r="N6" s="62">
        <v>43893</v>
      </c>
      <c r="O6" s="61">
        <v>19000</v>
      </c>
      <c r="P6" s="61"/>
      <c r="Q6" s="61"/>
      <c r="R6" s="61"/>
    </row>
    <row r="7" spans="1:18" s="68" customFormat="1" ht="16" x14ac:dyDescent="0.2">
      <c r="A7" s="64" t="s">
        <v>199</v>
      </c>
      <c r="B7" s="65" t="s">
        <v>221</v>
      </c>
      <c r="C7" s="128" t="s">
        <v>300</v>
      </c>
      <c r="D7" s="3">
        <f t="shared" si="0"/>
        <v>20666.666666666668</v>
      </c>
      <c r="E7" s="155">
        <f>MAX(D7:D9)</f>
        <v>20666.666666666668</v>
      </c>
      <c r="F7" s="155">
        <f>1500000/E7</f>
        <v>72.58064516129032</v>
      </c>
      <c r="G7" s="67">
        <v>43662</v>
      </c>
      <c r="H7" s="67">
        <v>43693</v>
      </c>
      <c r="I7" s="66">
        <v>13000</v>
      </c>
      <c r="J7" s="2">
        <v>43766</v>
      </c>
      <c r="K7" s="2">
        <v>43801</v>
      </c>
      <c r="L7" s="66">
        <v>30000</v>
      </c>
      <c r="M7" s="67">
        <v>43852</v>
      </c>
      <c r="N7" s="67">
        <v>43893</v>
      </c>
      <c r="O7" s="66">
        <v>19000</v>
      </c>
      <c r="P7" s="66"/>
      <c r="Q7" s="66"/>
      <c r="R7" s="66"/>
    </row>
    <row r="8" spans="1:18" s="68" customFormat="1" ht="16" x14ac:dyDescent="0.2">
      <c r="A8" s="64"/>
      <c r="B8" s="65" t="s">
        <v>221</v>
      </c>
      <c r="C8" s="128" t="s">
        <v>23</v>
      </c>
      <c r="D8" s="3">
        <f t="shared" si="0"/>
        <v>1916.6666666666667</v>
      </c>
      <c r="E8" s="155"/>
      <c r="F8" s="155"/>
      <c r="G8" s="67">
        <v>43662</v>
      </c>
      <c r="H8" s="67">
        <v>43693</v>
      </c>
      <c r="I8" s="66">
        <v>4900</v>
      </c>
      <c r="J8" s="2">
        <v>43766</v>
      </c>
      <c r="K8" s="2">
        <v>43801</v>
      </c>
      <c r="L8" s="66">
        <v>280</v>
      </c>
      <c r="M8" s="67">
        <v>43852</v>
      </c>
      <c r="N8" s="67">
        <v>43893</v>
      </c>
      <c r="O8" s="66">
        <v>570</v>
      </c>
      <c r="P8" s="66"/>
      <c r="Q8" s="66"/>
      <c r="R8" s="66"/>
    </row>
    <row r="9" spans="1:18" s="68" customFormat="1" ht="16" x14ac:dyDescent="0.2">
      <c r="A9" s="64"/>
      <c r="B9" s="65" t="s">
        <v>221</v>
      </c>
      <c r="C9" s="128" t="s">
        <v>194</v>
      </c>
      <c r="D9" s="3">
        <f t="shared" si="0"/>
        <v>2363.3333333333335</v>
      </c>
      <c r="E9" s="155"/>
      <c r="F9" s="155"/>
      <c r="G9" s="67">
        <v>43662</v>
      </c>
      <c r="H9" s="67">
        <v>43693</v>
      </c>
      <c r="I9" s="66">
        <v>6200</v>
      </c>
      <c r="J9" s="2">
        <v>43766</v>
      </c>
      <c r="K9" s="2">
        <v>43801</v>
      </c>
      <c r="L9" s="66">
        <v>300</v>
      </c>
      <c r="M9" s="67">
        <v>43852</v>
      </c>
      <c r="N9" s="67">
        <v>43893</v>
      </c>
      <c r="O9" s="66">
        <v>590</v>
      </c>
      <c r="P9" s="66"/>
      <c r="Q9" s="66"/>
      <c r="R9" s="66"/>
    </row>
    <row r="10" spans="1:18" s="63" customFormat="1" ht="16" x14ac:dyDescent="0.2">
      <c r="A10" s="58" t="s">
        <v>199</v>
      </c>
      <c r="B10" s="59" t="s">
        <v>62</v>
      </c>
      <c r="C10" s="127" t="s">
        <v>39</v>
      </c>
      <c r="D10" s="60">
        <f t="shared" si="0"/>
        <v>11133.333333333334</v>
      </c>
      <c r="E10" s="154">
        <f>MAX(D10:D13)</f>
        <v>11133.333333333334</v>
      </c>
      <c r="F10" s="154">
        <f>1500000/E10</f>
        <v>134.73053892215569</v>
      </c>
      <c r="G10" s="62">
        <v>43662</v>
      </c>
      <c r="H10" s="62">
        <v>43693</v>
      </c>
      <c r="I10" s="61">
        <v>29000</v>
      </c>
      <c r="J10" s="1">
        <v>43766</v>
      </c>
      <c r="K10" s="1">
        <v>43801</v>
      </c>
      <c r="L10" s="61">
        <v>2200</v>
      </c>
      <c r="M10" s="62">
        <v>43852</v>
      </c>
      <c r="N10" s="62">
        <v>43893</v>
      </c>
      <c r="O10" s="61">
        <v>2200</v>
      </c>
      <c r="P10" s="61"/>
      <c r="Q10" s="61"/>
      <c r="R10" s="61"/>
    </row>
    <row r="11" spans="1:18" s="63" customFormat="1" ht="16" x14ac:dyDescent="0.2">
      <c r="A11" s="58"/>
      <c r="B11" s="59" t="s">
        <v>62</v>
      </c>
      <c r="C11" s="127" t="s">
        <v>40</v>
      </c>
      <c r="D11" s="60">
        <f t="shared" si="0"/>
        <v>3050</v>
      </c>
      <c r="E11" s="154"/>
      <c r="F11" s="154"/>
      <c r="G11" s="62">
        <v>43662</v>
      </c>
      <c r="H11" s="62" t="s">
        <v>28</v>
      </c>
      <c r="I11" s="61"/>
      <c r="J11" s="1">
        <v>43766</v>
      </c>
      <c r="K11" s="1">
        <v>43801</v>
      </c>
      <c r="L11" s="61">
        <v>3300</v>
      </c>
      <c r="M11" s="62">
        <v>43852</v>
      </c>
      <c r="N11" s="62">
        <v>43893</v>
      </c>
      <c r="O11" s="61">
        <v>2800</v>
      </c>
      <c r="P11" s="61"/>
      <c r="Q11" s="61"/>
      <c r="R11" s="61"/>
    </row>
    <row r="12" spans="1:18" s="63" customFormat="1" ht="16" x14ac:dyDescent="0.2">
      <c r="A12" s="58"/>
      <c r="B12" s="59" t="s">
        <v>62</v>
      </c>
      <c r="C12" s="127" t="s">
        <v>41</v>
      </c>
      <c r="D12" s="60">
        <f t="shared" si="0"/>
        <v>10733.333333333334</v>
      </c>
      <c r="E12" s="154"/>
      <c r="F12" s="154"/>
      <c r="G12" s="62">
        <v>43662</v>
      </c>
      <c r="H12" s="62">
        <v>43693</v>
      </c>
      <c r="I12" s="61">
        <v>28000</v>
      </c>
      <c r="J12" s="1">
        <v>43766</v>
      </c>
      <c r="K12" s="1">
        <v>43801</v>
      </c>
      <c r="L12" s="61">
        <v>2000</v>
      </c>
      <c r="M12" s="62">
        <v>43852</v>
      </c>
      <c r="N12" s="62">
        <v>43893</v>
      </c>
      <c r="O12" s="61">
        <v>2200</v>
      </c>
      <c r="P12" s="61"/>
      <c r="Q12" s="61"/>
      <c r="R12" s="61"/>
    </row>
    <row r="13" spans="1:18" s="63" customFormat="1" ht="16" x14ac:dyDescent="0.2">
      <c r="A13" s="58"/>
      <c r="B13" s="59" t="s">
        <v>63</v>
      </c>
      <c r="C13" s="127" t="s">
        <v>77</v>
      </c>
      <c r="D13" s="60">
        <f t="shared" si="0"/>
        <v>4426.666666666667</v>
      </c>
      <c r="E13" s="154"/>
      <c r="F13" s="154"/>
      <c r="G13" s="62">
        <v>43662</v>
      </c>
      <c r="H13" s="62">
        <v>43693</v>
      </c>
      <c r="I13" s="61">
        <v>11000</v>
      </c>
      <c r="J13" s="1">
        <v>43766</v>
      </c>
      <c r="K13" s="1">
        <v>43801</v>
      </c>
      <c r="L13" s="61">
        <v>880</v>
      </c>
      <c r="M13" s="62">
        <v>43852</v>
      </c>
      <c r="N13" s="62">
        <v>43893</v>
      </c>
      <c r="O13" s="61">
        <v>1400</v>
      </c>
      <c r="P13" s="61"/>
      <c r="Q13" s="61"/>
      <c r="R13" s="61"/>
    </row>
    <row r="14" spans="1:18" s="68" customFormat="1" ht="16" x14ac:dyDescent="0.2">
      <c r="A14" s="64" t="s">
        <v>199</v>
      </c>
      <c r="B14" s="65" t="s">
        <v>226</v>
      </c>
      <c r="C14" s="129" t="s">
        <v>225</v>
      </c>
      <c r="D14" s="69">
        <f t="shared" si="0"/>
        <v>12933.333333333334</v>
      </c>
      <c r="E14" s="153">
        <f>MAX(D14:D17)</f>
        <v>17000</v>
      </c>
      <c r="F14" s="153">
        <f>1500000/E14</f>
        <v>88.235294117647058</v>
      </c>
      <c r="G14" s="67">
        <v>43662</v>
      </c>
      <c r="H14" s="67">
        <v>43693</v>
      </c>
      <c r="I14" s="66">
        <v>17000</v>
      </c>
      <c r="J14" s="2">
        <v>43766</v>
      </c>
      <c r="K14" s="2">
        <v>43801</v>
      </c>
      <c r="L14" s="66">
        <v>13000</v>
      </c>
      <c r="M14" s="67">
        <v>43852</v>
      </c>
      <c r="N14" s="67">
        <v>43893</v>
      </c>
      <c r="O14" s="66">
        <v>8800</v>
      </c>
      <c r="P14" s="66"/>
      <c r="Q14" s="66"/>
      <c r="R14" s="66"/>
    </row>
    <row r="15" spans="1:18" s="68" customFormat="1" ht="16" x14ac:dyDescent="0.2">
      <c r="A15" s="64"/>
      <c r="B15" s="65" t="s">
        <v>226</v>
      </c>
      <c r="C15" s="129" t="s">
        <v>25</v>
      </c>
      <c r="D15" s="69">
        <f t="shared" si="0"/>
        <v>17000</v>
      </c>
      <c r="E15" s="153"/>
      <c r="F15" s="153"/>
      <c r="G15" s="67">
        <v>43662</v>
      </c>
      <c r="H15" s="66" t="s">
        <v>28</v>
      </c>
      <c r="I15" s="66"/>
      <c r="J15" s="67">
        <v>43766</v>
      </c>
      <c r="K15" s="67">
        <v>43801</v>
      </c>
      <c r="L15" s="66">
        <v>17000</v>
      </c>
      <c r="M15" s="67">
        <v>43852</v>
      </c>
      <c r="N15" s="67"/>
      <c r="O15" s="66"/>
      <c r="P15" s="66"/>
      <c r="Q15" s="66"/>
      <c r="R15" s="66"/>
    </row>
    <row r="16" spans="1:18" s="68" customFormat="1" ht="16" x14ac:dyDescent="0.2">
      <c r="A16" s="64"/>
      <c r="B16" s="65" t="s">
        <v>226</v>
      </c>
      <c r="C16" s="129" t="s">
        <v>26</v>
      </c>
      <c r="D16" s="69">
        <f t="shared" si="0"/>
        <v>13333.333333333334</v>
      </c>
      <c r="E16" s="153"/>
      <c r="F16" s="153"/>
      <c r="G16" s="67">
        <v>43662</v>
      </c>
      <c r="H16" s="67">
        <v>43693</v>
      </c>
      <c r="I16" s="66">
        <v>11000</v>
      </c>
      <c r="J16" s="67">
        <v>43766</v>
      </c>
      <c r="K16" s="67">
        <v>43801</v>
      </c>
      <c r="L16" s="66">
        <v>17000</v>
      </c>
      <c r="M16" s="67">
        <v>43852</v>
      </c>
      <c r="N16" s="67">
        <v>43893</v>
      </c>
      <c r="O16" s="66">
        <v>12000</v>
      </c>
      <c r="P16" s="66"/>
      <c r="Q16" s="66"/>
      <c r="R16" s="66"/>
    </row>
    <row r="17" spans="1:18" s="68" customFormat="1" ht="16" x14ac:dyDescent="0.2">
      <c r="A17" s="64"/>
      <c r="B17" s="65" t="s">
        <v>226</v>
      </c>
      <c r="C17" s="129" t="s">
        <v>27</v>
      </c>
      <c r="D17" s="69">
        <f t="shared" si="0"/>
        <v>12200</v>
      </c>
      <c r="E17" s="153"/>
      <c r="F17" s="153"/>
      <c r="G17" s="67">
        <v>43662</v>
      </c>
      <c r="H17" s="67">
        <v>43693</v>
      </c>
      <c r="I17" s="66">
        <v>18000</v>
      </c>
      <c r="J17" s="67">
        <v>43766</v>
      </c>
      <c r="K17" s="67" t="s">
        <v>28</v>
      </c>
      <c r="L17" s="66"/>
      <c r="M17" s="67">
        <v>43852</v>
      </c>
      <c r="N17" s="67">
        <v>43893</v>
      </c>
      <c r="O17" s="66">
        <v>6400</v>
      </c>
      <c r="P17" s="66"/>
      <c r="Q17" s="66"/>
      <c r="R17" s="66"/>
    </row>
    <row r="18" spans="1:18" s="63" customFormat="1" ht="16" x14ac:dyDescent="0.2">
      <c r="A18" s="58" t="s">
        <v>233</v>
      </c>
      <c r="B18" s="59" t="s">
        <v>227</v>
      </c>
      <c r="C18" s="127" t="s">
        <v>29</v>
      </c>
      <c r="D18" s="60">
        <f t="shared" si="0"/>
        <v>11746.666666666666</v>
      </c>
      <c r="E18" s="154">
        <f>MAX(D18:D22)</f>
        <v>16566.666666666668</v>
      </c>
      <c r="F18" s="154">
        <f>1500000/E18</f>
        <v>90.543259557344058</v>
      </c>
      <c r="G18" s="62">
        <v>43662</v>
      </c>
      <c r="H18" s="62">
        <v>43693</v>
      </c>
      <c r="I18" s="61">
        <v>34000</v>
      </c>
      <c r="J18" s="1">
        <v>43766</v>
      </c>
      <c r="K18" s="1">
        <v>43801</v>
      </c>
      <c r="L18" s="61">
        <v>780</v>
      </c>
      <c r="M18" s="62">
        <v>43852</v>
      </c>
      <c r="N18" s="62">
        <v>43893</v>
      </c>
      <c r="O18" s="61">
        <v>460</v>
      </c>
      <c r="P18" s="61"/>
      <c r="Q18" s="61"/>
      <c r="R18" s="61"/>
    </row>
    <row r="19" spans="1:18" s="63" customFormat="1" ht="16" x14ac:dyDescent="0.2">
      <c r="A19" s="58"/>
      <c r="B19" s="59" t="s">
        <v>228</v>
      </c>
      <c r="C19" s="127" t="s">
        <v>195</v>
      </c>
      <c r="D19" s="60">
        <f t="shared" si="0"/>
        <v>14270</v>
      </c>
      <c r="E19" s="154"/>
      <c r="F19" s="154"/>
      <c r="G19" s="62">
        <v>43662</v>
      </c>
      <c r="H19" s="62">
        <v>43693</v>
      </c>
      <c r="I19" s="61">
        <v>41000</v>
      </c>
      <c r="J19" s="1">
        <v>43766</v>
      </c>
      <c r="K19" s="1">
        <v>43801</v>
      </c>
      <c r="L19" s="61">
        <v>1100</v>
      </c>
      <c r="M19" s="62">
        <v>43852</v>
      </c>
      <c r="N19" s="62">
        <v>43893</v>
      </c>
      <c r="O19" s="61">
        <v>710</v>
      </c>
      <c r="P19" s="61"/>
      <c r="Q19" s="61"/>
      <c r="R19" s="61"/>
    </row>
    <row r="20" spans="1:18" s="63" customFormat="1" ht="16" x14ac:dyDescent="0.2">
      <c r="A20" s="58"/>
      <c r="B20" s="59" t="s">
        <v>228</v>
      </c>
      <c r="C20" s="127" t="s">
        <v>196</v>
      </c>
      <c r="D20" s="60">
        <f t="shared" si="0"/>
        <v>15033.333333333334</v>
      </c>
      <c r="E20" s="154"/>
      <c r="F20" s="154"/>
      <c r="G20" s="62">
        <v>43662</v>
      </c>
      <c r="H20" s="62">
        <v>43693</v>
      </c>
      <c r="I20" s="61">
        <v>42000</v>
      </c>
      <c r="J20" s="1">
        <v>43766</v>
      </c>
      <c r="K20" s="1">
        <v>43801</v>
      </c>
      <c r="L20" s="61">
        <v>2000</v>
      </c>
      <c r="M20" s="62">
        <v>43852</v>
      </c>
      <c r="N20" s="62">
        <v>43893</v>
      </c>
      <c r="O20" s="61">
        <v>1100</v>
      </c>
      <c r="P20" s="61"/>
      <c r="Q20" s="61"/>
      <c r="R20" s="61"/>
    </row>
    <row r="21" spans="1:18" s="63" customFormat="1" ht="16" x14ac:dyDescent="0.2">
      <c r="A21" s="58"/>
      <c r="B21" s="59" t="s">
        <v>228</v>
      </c>
      <c r="C21" s="127" t="s">
        <v>30</v>
      </c>
      <c r="D21" s="60">
        <f t="shared" si="0"/>
        <v>15833.333333333334</v>
      </c>
      <c r="E21" s="154"/>
      <c r="F21" s="154"/>
      <c r="G21" s="62">
        <v>43662</v>
      </c>
      <c r="H21" s="62">
        <v>43693</v>
      </c>
      <c r="I21" s="61">
        <v>43000</v>
      </c>
      <c r="J21" s="1">
        <v>43766</v>
      </c>
      <c r="K21" s="1">
        <v>43801</v>
      </c>
      <c r="L21" s="61">
        <v>2400</v>
      </c>
      <c r="M21" s="62">
        <v>43852</v>
      </c>
      <c r="N21" s="62">
        <v>43893</v>
      </c>
      <c r="O21" s="61">
        <v>2100</v>
      </c>
      <c r="P21" s="61"/>
      <c r="Q21" s="61"/>
      <c r="R21" s="61"/>
    </row>
    <row r="22" spans="1:18" s="63" customFormat="1" ht="16" x14ac:dyDescent="0.2">
      <c r="A22" s="58"/>
      <c r="B22" s="59" t="s">
        <v>228</v>
      </c>
      <c r="C22" s="127" t="s">
        <v>197</v>
      </c>
      <c r="D22" s="60">
        <f t="shared" si="0"/>
        <v>16566.666666666668</v>
      </c>
      <c r="E22" s="154"/>
      <c r="F22" s="154"/>
      <c r="G22" s="62">
        <v>43662</v>
      </c>
      <c r="H22" s="62">
        <v>43693</v>
      </c>
      <c r="I22" s="61">
        <v>41000</v>
      </c>
      <c r="J22" s="1">
        <v>43766</v>
      </c>
      <c r="K22" s="1">
        <v>43801</v>
      </c>
      <c r="L22" s="61">
        <v>3000</v>
      </c>
      <c r="M22" s="62">
        <v>43852</v>
      </c>
      <c r="N22" s="62">
        <v>43893</v>
      </c>
      <c r="O22" s="61">
        <v>5700</v>
      </c>
      <c r="P22" s="61"/>
      <c r="Q22" s="61"/>
      <c r="R22" s="61"/>
    </row>
    <row r="23" spans="1:18" s="68" customFormat="1" ht="16" x14ac:dyDescent="0.2">
      <c r="A23" s="64" t="s">
        <v>200</v>
      </c>
      <c r="B23" s="65" t="s">
        <v>70</v>
      </c>
      <c r="C23" s="129" t="s">
        <v>71</v>
      </c>
      <c r="D23" s="69">
        <f t="shared" si="0"/>
        <v>1550</v>
      </c>
      <c r="E23" s="153">
        <f>MAX(D23:D24)</f>
        <v>1600</v>
      </c>
      <c r="F23" s="153">
        <f>1500000/E23</f>
        <v>937.5</v>
      </c>
      <c r="G23" s="67"/>
      <c r="H23" s="67"/>
      <c r="I23" s="66"/>
      <c r="J23" s="67">
        <v>43766</v>
      </c>
      <c r="K23" s="67">
        <v>43801</v>
      </c>
      <c r="L23" s="66">
        <v>1500</v>
      </c>
      <c r="M23" s="67">
        <v>43852</v>
      </c>
      <c r="N23" s="67">
        <v>43893</v>
      </c>
      <c r="O23" s="66">
        <v>1600</v>
      </c>
      <c r="P23" s="66"/>
      <c r="Q23" s="66"/>
      <c r="R23" s="66"/>
    </row>
    <row r="24" spans="1:18" s="68" customFormat="1" ht="16" x14ac:dyDescent="0.2">
      <c r="A24" s="64"/>
      <c r="B24" s="65" t="s">
        <v>70</v>
      </c>
      <c r="C24" s="129" t="s">
        <v>72</v>
      </c>
      <c r="D24" s="69">
        <f t="shared" si="0"/>
        <v>1600</v>
      </c>
      <c r="E24" s="153"/>
      <c r="F24" s="153"/>
      <c r="G24" s="67"/>
      <c r="H24" s="67"/>
      <c r="I24" s="66"/>
      <c r="J24" s="67">
        <v>43766</v>
      </c>
      <c r="K24" s="67">
        <v>43801</v>
      </c>
      <c r="L24" s="66">
        <v>1200</v>
      </c>
      <c r="M24" s="67">
        <v>43852</v>
      </c>
      <c r="N24" s="67">
        <v>43893</v>
      </c>
      <c r="O24" s="66">
        <v>2000</v>
      </c>
      <c r="P24" s="66"/>
      <c r="Q24" s="66"/>
      <c r="R24" s="66"/>
    </row>
    <row r="25" spans="1:18" s="63" customFormat="1" ht="16" x14ac:dyDescent="0.2">
      <c r="A25" s="58" t="s">
        <v>199</v>
      </c>
      <c r="B25" s="59" t="s">
        <v>73</v>
      </c>
      <c r="C25" s="127" t="s">
        <v>74</v>
      </c>
      <c r="D25" s="60">
        <f t="shared" si="0"/>
        <v>215</v>
      </c>
      <c r="E25" s="154">
        <f>MAX(D25:D26)</f>
        <v>215</v>
      </c>
      <c r="F25" s="154">
        <f>1500000/E25</f>
        <v>6976.7441860465115</v>
      </c>
      <c r="G25" s="62"/>
      <c r="H25" s="62"/>
      <c r="I25" s="61"/>
      <c r="J25" s="62">
        <v>43766</v>
      </c>
      <c r="K25" s="62">
        <v>43801</v>
      </c>
      <c r="L25" s="61">
        <v>330</v>
      </c>
      <c r="M25" s="62">
        <v>43852</v>
      </c>
      <c r="N25" s="62">
        <v>43893</v>
      </c>
      <c r="O25" s="61">
        <v>100</v>
      </c>
      <c r="P25" s="61"/>
      <c r="Q25" s="61"/>
      <c r="R25" s="61"/>
    </row>
    <row r="26" spans="1:18" s="63" customFormat="1" ht="16" x14ac:dyDescent="0.2">
      <c r="A26" s="58"/>
      <c r="B26" s="59" t="s">
        <v>73</v>
      </c>
      <c r="C26" s="127" t="s">
        <v>75</v>
      </c>
      <c r="D26" s="60">
        <f t="shared" si="0"/>
        <v>90.5</v>
      </c>
      <c r="E26" s="154"/>
      <c r="F26" s="154"/>
      <c r="G26" s="62"/>
      <c r="H26" s="62"/>
      <c r="I26" s="61"/>
      <c r="J26" s="1">
        <v>43766</v>
      </c>
      <c r="K26" s="1">
        <v>43801</v>
      </c>
      <c r="L26" s="61">
        <v>83</v>
      </c>
      <c r="M26" s="62">
        <v>43852</v>
      </c>
      <c r="N26" s="62">
        <v>43893</v>
      </c>
      <c r="O26" s="61">
        <v>98</v>
      </c>
      <c r="P26" s="61"/>
      <c r="Q26" s="61"/>
      <c r="R26" s="61"/>
    </row>
    <row r="27" spans="1:18" s="68" customFormat="1" ht="16" x14ac:dyDescent="0.2">
      <c r="A27" s="64" t="s">
        <v>200</v>
      </c>
      <c r="B27" s="65" t="s">
        <v>76</v>
      </c>
      <c r="C27" s="129" t="s">
        <v>41</v>
      </c>
      <c r="D27" s="69">
        <f t="shared" si="0"/>
        <v>3850</v>
      </c>
      <c r="E27" s="70">
        <f>D27</f>
        <v>3850</v>
      </c>
      <c r="F27" s="70">
        <f>1500000/E27</f>
        <v>389.61038961038963</v>
      </c>
      <c r="G27" s="67"/>
      <c r="H27" s="67"/>
      <c r="I27" s="66"/>
      <c r="J27" s="2">
        <v>43766</v>
      </c>
      <c r="K27" s="2">
        <v>43801</v>
      </c>
      <c r="L27" s="66">
        <v>3600</v>
      </c>
      <c r="M27" s="67">
        <v>43852</v>
      </c>
      <c r="N27" s="67">
        <v>43893</v>
      </c>
      <c r="O27" s="66">
        <v>4100</v>
      </c>
      <c r="P27" s="66"/>
      <c r="Q27" s="66"/>
      <c r="R27" s="66"/>
    </row>
    <row r="28" spans="1:18" x14ac:dyDescent="0.2">
      <c r="B28" s="5"/>
      <c r="C28" s="5"/>
      <c r="D28" s="5"/>
      <c r="E28" s="5"/>
      <c r="F28" s="5"/>
    </row>
    <row r="29" spans="1:18" x14ac:dyDescent="0.2">
      <c r="B29" s="5"/>
      <c r="C29" s="5"/>
      <c r="D29" s="5"/>
      <c r="E29" s="5"/>
      <c r="F29" s="5"/>
    </row>
    <row r="30" spans="1:18" x14ac:dyDescent="0.2">
      <c r="B30" s="5"/>
      <c r="C30" s="5"/>
      <c r="D30" s="5"/>
      <c r="E30" s="5"/>
      <c r="F30" s="5"/>
    </row>
    <row r="31" spans="1:18" x14ac:dyDescent="0.2">
      <c r="B31" s="5"/>
      <c r="C31" s="5"/>
      <c r="D31" s="5"/>
      <c r="E31" s="5"/>
      <c r="F31" s="5"/>
    </row>
    <row r="32" spans="1:18" x14ac:dyDescent="0.2">
      <c r="B32" s="5"/>
      <c r="C32" s="5"/>
      <c r="D32" s="5"/>
      <c r="E32" s="5"/>
      <c r="F32" s="5"/>
    </row>
    <row r="33" spans="2:6" x14ac:dyDescent="0.2">
      <c r="B33" s="5"/>
      <c r="C33" s="5"/>
      <c r="D33" s="5"/>
      <c r="E33" s="5"/>
      <c r="F33" s="5"/>
    </row>
    <row r="34" spans="2:6" x14ac:dyDescent="0.2">
      <c r="B34" s="5"/>
      <c r="C34" s="5"/>
      <c r="D34" s="5"/>
      <c r="E34" s="5"/>
      <c r="F34" s="5"/>
    </row>
    <row r="35" spans="2:6" x14ac:dyDescent="0.2">
      <c r="B35" s="5"/>
      <c r="C35" s="5"/>
      <c r="D35" s="5"/>
      <c r="E35" s="5"/>
      <c r="F35" s="5"/>
    </row>
    <row r="36" spans="2:6" x14ac:dyDescent="0.2">
      <c r="B36" s="5"/>
      <c r="C36" s="5"/>
      <c r="D36" s="5"/>
      <c r="E36" s="5"/>
      <c r="F36" s="5"/>
    </row>
    <row r="37" spans="2:6" ht="16" x14ac:dyDescent="0.2">
      <c r="B37" s="18"/>
      <c r="D37" s="18"/>
      <c r="E37" s="18"/>
      <c r="F37" s="18"/>
    </row>
    <row r="38" spans="2:6" ht="16" x14ac:dyDescent="0.2">
      <c r="B38" s="18"/>
      <c r="D38" s="18"/>
      <c r="E38" s="18"/>
      <c r="F38" s="18"/>
    </row>
    <row r="39" spans="2:6" ht="16" x14ac:dyDescent="0.2">
      <c r="B39" s="18"/>
      <c r="D39" s="18"/>
      <c r="E39" s="18"/>
      <c r="F39" s="18"/>
    </row>
    <row r="40" spans="2:6" ht="16" x14ac:dyDescent="0.2">
      <c r="B40" s="18"/>
      <c r="D40" s="18"/>
      <c r="E40" s="18"/>
      <c r="F40" s="18"/>
    </row>
    <row r="41" spans="2:6" ht="16" x14ac:dyDescent="0.2">
      <c r="B41" s="18"/>
      <c r="D41" s="18"/>
      <c r="E41" s="18"/>
      <c r="F41" s="18"/>
    </row>
    <row r="42" spans="2:6" ht="16" x14ac:dyDescent="0.2">
      <c r="B42" s="18"/>
      <c r="D42" s="18"/>
      <c r="E42" s="18"/>
      <c r="F42" s="18"/>
    </row>
    <row r="43" spans="2:6" ht="16" x14ac:dyDescent="0.2">
      <c r="B43" s="18"/>
      <c r="D43" s="18"/>
      <c r="E43" s="18"/>
      <c r="F43" s="18"/>
    </row>
    <row r="44" spans="2:6" ht="16" x14ac:dyDescent="0.2">
      <c r="B44" s="18"/>
      <c r="D44" s="18"/>
      <c r="E44" s="18"/>
      <c r="F44" s="18"/>
    </row>
    <row r="45" spans="2:6" ht="16" x14ac:dyDescent="0.2">
      <c r="B45" s="18"/>
      <c r="D45" s="18"/>
      <c r="E45" s="18"/>
      <c r="F45" s="18"/>
    </row>
    <row r="46" spans="2:6" ht="16" x14ac:dyDescent="0.2">
      <c r="B46" s="18"/>
      <c r="D46" s="18"/>
      <c r="E46" s="18"/>
      <c r="F46" s="18"/>
    </row>
    <row r="47" spans="2:6" ht="16" x14ac:dyDescent="0.2">
      <c r="B47" s="18"/>
      <c r="D47" s="18"/>
      <c r="E47" s="18"/>
      <c r="F47" s="18"/>
    </row>
    <row r="48" spans="2:6" ht="16" x14ac:dyDescent="0.2">
      <c r="B48" s="18"/>
      <c r="D48" s="18"/>
      <c r="E48" s="18"/>
      <c r="F48" s="18"/>
    </row>
    <row r="49" spans="2:6" ht="16" x14ac:dyDescent="0.2">
      <c r="B49" s="18"/>
      <c r="D49" s="18"/>
      <c r="E49" s="18"/>
      <c r="F49" s="18"/>
    </row>
    <row r="50" spans="2:6" ht="16" x14ac:dyDescent="0.2">
      <c r="B50" s="18"/>
      <c r="D50" s="18"/>
      <c r="E50" s="18"/>
      <c r="F50" s="18"/>
    </row>
    <row r="51" spans="2:6" ht="16" x14ac:dyDescent="0.2">
      <c r="B51" s="18"/>
      <c r="D51" s="18"/>
      <c r="E51" s="18"/>
      <c r="F51" s="18"/>
    </row>
    <row r="52" spans="2:6" ht="16" x14ac:dyDescent="0.2">
      <c r="B52" s="18"/>
      <c r="D52" s="18"/>
      <c r="E52" s="18"/>
      <c r="F52" s="18"/>
    </row>
    <row r="53" spans="2:6" ht="16" x14ac:dyDescent="0.2">
      <c r="B53" s="18"/>
      <c r="D53" s="18"/>
      <c r="E53" s="18"/>
      <c r="F53" s="18"/>
    </row>
    <row r="54" spans="2:6" ht="16" x14ac:dyDescent="0.2">
      <c r="B54" s="18"/>
      <c r="D54" s="18"/>
      <c r="E54" s="18"/>
      <c r="F54" s="18"/>
    </row>
    <row r="55" spans="2:6" ht="16" x14ac:dyDescent="0.2">
      <c r="B55" s="18"/>
      <c r="D55" s="18"/>
      <c r="E55" s="18"/>
      <c r="F55" s="18"/>
    </row>
    <row r="56" spans="2:6" ht="16" x14ac:dyDescent="0.2">
      <c r="B56" s="18"/>
      <c r="D56" s="18"/>
      <c r="E56" s="18"/>
      <c r="F56" s="18"/>
    </row>
    <row r="57" spans="2:6" ht="16" x14ac:dyDescent="0.2">
      <c r="B57" s="18"/>
      <c r="D57" s="18"/>
      <c r="E57" s="18"/>
      <c r="F57" s="18"/>
    </row>
    <row r="58" spans="2:6" ht="16" x14ac:dyDescent="0.2">
      <c r="B58" s="18"/>
      <c r="D58" s="18"/>
      <c r="E58" s="18"/>
      <c r="F58" s="18"/>
    </row>
    <row r="59" spans="2:6" ht="16" x14ac:dyDescent="0.2">
      <c r="B59" s="18"/>
      <c r="D59" s="18"/>
      <c r="E59" s="18"/>
      <c r="F59" s="18"/>
    </row>
    <row r="60" spans="2:6" ht="16" x14ac:dyDescent="0.2">
      <c r="B60" s="18"/>
      <c r="D60" s="18"/>
      <c r="E60" s="18"/>
      <c r="F60" s="18"/>
    </row>
    <row r="61" spans="2:6" ht="16" x14ac:dyDescent="0.2">
      <c r="B61" s="18"/>
      <c r="D61" s="18"/>
      <c r="E61" s="18"/>
      <c r="F61" s="18"/>
    </row>
    <row r="62" spans="2:6" ht="16" x14ac:dyDescent="0.2">
      <c r="B62" s="18"/>
      <c r="D62" s="18"/>
      <c r="E62" s="18"/>
      <c r="F62" s="18"/>
    </row>
    <row r="63" spans="2:6" ht="16" x14ac:dyDescent="0.2">
      <c r="B63" s="18"/>
      <c r="D63" s="18"/>
      <c r="E63" s="18"/>
      <c r="F63" s="18"/>
    </row>
    <row r="64" spans="2:6" ht="16" x14ac:dyDescent="0.2">
      <c r="B64" s="18"/>
      <c r="D64" s="18"/>
      <c r="E64" s="18"/>
      <c r="F64" s="18"/>
    </row>
    <row r="65" spans="2:6" ht="16" x14ac:dyDescent="0.2">
      <c r="B65" s="18"/>
      <c r="D65" s="18"/>
      <c r="E65" s="18"/>
      <c r="F65" s="18"/>
    </row>
    <row r="66" spans="2:6" ht="16" x14ac:dyDescent="0.2">
      <c r="B66" s="18"/>
      <c r="D66" s="18"/>
      <c r="E66" s="18"/>
      <c r="F66" s="18"/>
    </row>
    <row r="67" spans="2:6" ht="16" x14ac:dyDescent="0.2">
      <c r="B67" s="18"/>
      <c r="D67" s="18"/>
      <c r="E67" s="18"/>
      <c r="F67" s="18"/>
    </row>
    <row r="68" spans="2:6" ht="16" x14ac:dyDescent="0.2">
      <c r="B68" s="18"/>
      <c r="D68" s="18"/>
      <c r="E68" s="18"/>
      <c r="F68" s="18"/>
    </row>
    <row r="69" spans="2:6" ht="16" x14ac:dyDescent="0.2">
      <c r="B69" s="18"/>
      <c r="D69" s="18"/>
      <c r="E69" s="18"/>
      <c r="F69" s="18"/>
    </row>
    <row r="70" spans="2:6" ht="16" x14ac:dyDescent="0.2">
      <c r="B70" s="18"/>
      <c r="D70" s="18"/>
      <c r="E70" s="18"/>
      <c r="F70" s="18"/>
    </row>
    <row r="71" spans="2:6" ht="16" x14ac:dyDescent="0.2">
      <c r="B71" s="18"/>
      <c r="D71" s="18"/>
      <c r="E71" s="18"/>
      <c r="F71" s="18"/>
    </row>
    <row r="72" spans="2:6" ht="16" x14ac:dyDescent="0.2">
      <c r="B72" s="18"/>
      <c r="D72" s="18"/>
      <c r="E72" s="18"/>
      <c r="F72" s="18"/>
    </row>
    <row r="73" spans="2:6" ht="16" x14ac:dyDescent="0.2">
      <c r="B73" s="18"/>
      <c r="D73" s="18"/>
      <c r="E73" s="18"/>
      <c r="F73" s="18"/>
    </row>
    <row r="74" spans="2:6" ht="16" x14ac:dyDescent="0.2">
      <c r="B74" s="18"/>
      <c r="D74" s="18"/>
      <c r="E74" s="18"/>
      <c r="F74" s="18"/>
    </row>
    <row r="75" spans="2:6" ht="16" x14ac:dyDescent="0.2">
      <c r="B75" s="18"/>
      <c r="D75" s="18"/>
      <c r="E75" s="18"/>
      <c r="F75" s="18"/>
    </row>
    <row r="76" spans="2:6" ht="16" x14ac:dyDescent="0.2">
      <c r="B76" s="18"/>
      <c r="D76" s="18"/>
      <c r="E76" s="18"/>
      <c r="F76" s="18"/>
    </row>
    <row r="77" spans="2:6" ht="16" x14ac:dyDescent="0.2">
      <c r="B77" s="18"/>
      <c r="D77" s="18"/>
      <c r="E77" s="18"/>
      <c r="F77" s="18"/>
    </row>
    <row r="78" spans="2:6" ht="16" x14ac:dyDescent="0.2">
      <c r="B78" s="18"/>
      <c r="D78" s="18"/>
      <c r="E78" s="18"/>
      <c r="F78" s="18"/>
    </row>
    <row r="79" spans="2:6" ht="16" x14ac:dyDescent="0.2">
      <c r="B79" s="18"/>
      <c r="D79" s="18"/>
      <c r="E79" s="18"/>
      <c r="F79" s="18"/>
    </row>
    <row r="80" spans="2:6" ht="16" x14ac:dyDescent="0.2">
      <c r="B80" s="18"/>
      <c r="D80" s="18"/>
      <c r="E80" s="18"/>
      <c r="F80" s="18"/>
    </row>
    <row r="81" spans="2:6" ht="16" x14ac:dyDescent="0.2">
      <c r="B81" s="18"/>
      <c r="D81" s="18"/>
      <c r="E81" s="18"/>
      <c r="F81" s="18"/>
    </row>
    <row r="82" spans="2:6" ht="16" x14ac:dyDescent="0.2">
      <c r="B82" s="18"/>
      <c r="D82" s="18"/>
      <c r="E82" s="18"/>
      <c r="F82" s="18"/>
    </row>
    <row r="83" spans="2:6" ht="16" x14ac:dyDescent="0.2">
      <c r="B83" s="18"/>
      <c r="D83" s="18"/>
      <c r="E83" s="18"/>
      <c r="F83" s="18"/>
    </row>
    <row r="84" spans="2:6" ht="16" x14ac:dyDescent="0.2">
      <c r="B84" s="18"/>
      <c r="D84" s="18"/>
      <c r="E84" s="18"/>
      <c r="F84" s="18"/>
    </row>
    <row r="85" spans="2:6" ht="16" x14ac:dyDescent="0.2">
      <c r="B85" s="18"/>
      <c r="D85" s="18"/>
      <c r="E85" s="18"/>
      <c r="F85" s="18"/>
    </row>
    <row r="86" spans="2:6" ht="16" x14ac:dyDescent="0.2">
      <c r="B86" s="18"/>
      <c r="D86" s="18"/>
      <c r="E86" s="18"/>
      <c r="F86" s="18"/>
    </row>
    <row r="87" spans="2:6" ht="16" x14ac:dyDescent="0.2">
      <c r="B87" s="18"/>
      <c r="D87" s="18"/>
      <c r="E87" s="18"/>
      <c r="F87" s="18"/>
    </row>
    <row r="88" spans="2:6" ht="16" x14ac:dyDescent="0.2">
      <c r="B88" s="18"/>
      <c r="D88" s="18"/>
      <c r="E88" s="18"/>
      <c r="F88" s="18"/>
    </row>
    <row r="89" spans="2:6" ht="16" x14ac:dyDescent="0.2">
      <c r="B89" s="18"/>
      <c r="D89" s="18"/>
      <c r="E89" s="18"/>
      <c r="F89" s="18"/>
    </row>
    <row r="90" spans="2:6" ht="16" x14ac:dyDescent="0.2">
      <c r="B90" s="18"/>
      <c r="D90" s="18"/>
      <c r="E90" s="18"/>
      <c r="F90" s="18"/>
    </row>
    <row r="91" spans="2:6" ht="16" x14ac:dyDescent="0.2">
      <c r="B91" s="18"/>
      <c r="D91" s="18"/>
      <c r="E91" s="18"/>
      <c r="F91" s="18"/>
    </row>
    <row r="92" spans="2:6" ht="16" x14ac:dyDescent="0.2">
      <c r="B92" s="18"/>
      <c r="D92" s="18"/>
      <c r="E92" s="18"/>
      <c r="F92" s="18"/>
    </row>
    <row r="93" spans="2:6" ht="16" x14ac:dyDescent="0.2">
      <c r="B93" s="18"/>
      <c r="D93" s="18"/>
      <c r="E93" s="18"/>
      <c r="F93" s="18"/>
    </row>
    <row r="94" spans="2:6" ht="16" x14ac:dyDescent="0.2">
      <c r="B94" s="18"/>
      <c r="D94" s="18"/>
      <c r="E94" s="18"/>
      <c r="F94" s="18"/>
    </row>
    <row r="95" spans="2:6" ht="16" x14ac:dyDescent="0.2">
      <c r="B95" s="18"/>
      <c r="D95" s="18"/>
      <c r="E95" s="18"/>
      <c r="F95" s="18"/>
    </row>
    <row r="96" spans="2:6" ht="16" x14ac:dyDescent="0.2">
      <c r="B96" s="18"/>
      <c r="D96" s="18"/>
      <c r="E96" s="18"/>
      <c r="F96" s="18"/>
    </row>
    <row r="97" spans="2:6" ht="16" x14ac:dyDescent="0.2">
      <c r="B97" s="18"/>
      <c r="D97" s="18"/>
      <c r="E97" s="18"/>
      <c r="F97" s="18"/>
    </row>
    <row r="98" spans="2:6" ht="16" x14ac:dyDescent="0.2">
      <c r="B98" s="18"/>
      <c r="D98" s="18"/>
      <c r="E98" s="18"/>
      <c r="F98" s="18"/>
    </row>
    <row r="99" spans="2:6" ht="16" x14ac:dyDescent="0.2">
      <c r="B99" s="18"/>
      <c r="D99" s="18"/>
      <c r="E99" s="18"/>
      <c r="F99" s="18"/>
    </row>
    <row r="100" spans="2:6" ht="16" x14ac:dyDescent="0.2">
      <c r="B100" s="18"/>
      <c r="D100" s="18"/>
      <c r="E100" s="18"/>
      <c r="F100" s="18"/>
    </row>
    <row r="101" spans="2:6" ht="16" x14ac:dyDescent="0.2">
      <c r="B101" s="18"/>
      <c r="D101" s="18"/>
      <c r="E101" s="18"/>
      <c r="F101" s="18"/>
    </row>
    <row r="102" spans="2:6" ht="16" x14ac:dyDescent="0.2">
      <c r="B102" s="18"/>
      <c r="D102" s="18"/>
      <c r="E102" s="18"/>
      <c r="F102" s="18"/>
    </row>
    <row r="103" spans="2:6" ht="16" x14ac:dyDescent="0.2">
      <c r="B103" s="18"/>
      <c r="D103" s="18"/>
      <c r="E103" s="18"/>
      <c r="F103" s="18"/>
    </row>
    <row r="104" spans="2:6" ht="16" x14ac:dyDescent="0.2">
      <c r="B104" s="18"/>
      <c r="D104" s="18"/>
      <c r="E104" s="18"/>
      <c r="F104" s="18"/>
    </row>
    <row r="105" spans="2:6" ht="16" x14ac:dyDescent="0.2">
      <c r="B105" s="18"/>
      <c r="D105" s="18"/>
      <c r="E105" s="18"/>
      <c r="F105" s="18"/>
    </row>
    <row r="106" spans="2:6" ht="16" x14ac:dyDescent="0.2">
      <c r="B106" s="18"/>
      <c r="D106" s="18"/>
      <c r="E106" s="18"/>
      <c r="F106" s="18"/>
    </row>
    <row r="107" spans="2:6" ht="16" x14ac:dyDescent="0.2">
      <c r="B107" s="18"/>
      <c r="D107" s="18"/>
      <c r="E107" s="18"/>
      <c r="F107" s="18"/>
    </row>
    <row r="108" spans="2:6" ht="16" x14ac:dyDescent="0.2">
      <c r="B108" s="18"/>
      <c r="D108" s="18"/>
      <c r="E108" s="18"/>
      <c r="F108" s="18"/>
    </row>
    <row r="109" spans="2:6" ht="16" x14ac:dyDescent="0.2">
      <c r="B109" s="18"/>
      <c r="D109" s="18"/>
      <c r="E109" s="18"/>
      <c r="F109" s="18"/>
    </row>
    <row r="110" spans="2:6" ht="16" x14ac:dyDescent="0.2">
      <c r="B110" s="18"/>
      <c r="D110" s="18"/>
      <c r="E110" s="18"/>
      <c r="F110" s="18"/>
    </row>
    <row r="111" spans="2:6" ht="16" x14ac:dyDescent="0.2">
      <c r="B111" s="18"/>
      <c r="D111" s="18"/>
      <c r="E111" s="18"/>
      <c r="F111" s="18"/>
    </row>
    <row r="112" spans="2:6" ht="16" x14ac:dyDescent="0.2">
      <c r="B112" s="18"/>
      <c r="D112" s="18"/>
      <c r="E112" s="18"/>
      <c r="F112" s="18"/>
    </row>
    <row r="113" spans="2:6" ht="16" x14ac:dyDescent="0.2">
      <c r="B113" s="18"/>
      <c r="D113" s="18"/>
      <c r="E113" s="18"/>
      <c r="F113" s="18"/>
    </row>
    <row r="114" spans="2:6" ht="16" x14ac:dyDescent="0.2">
      <c r="B114" s="18"/>
      <c r="D114" s="18"/>
      <c r="E114" s="18"/>
      <c r="F114" s="18"/>
    </row>
    <row r="115" spans="2:6" ht="16" x14ac:dyDescent="0.2">
      <c r="B115" s="18"/>
      <c r="D115" s="18"/>
      <c r="E115" s="18"/>
      <c r="F115" s="18"/>
    </row>
    <row r="116" spans="2:6" ht="16" x14ac:dyDescent="0.2">
      <c r="B116" s="18"/>
      <c r="D116" s="18"/>
      <c r="E116" s="18"/>
      <c r="F116" s="18"/>
    </row>
    <row r="117" spans="2:6" ht="16" x14ac:dyDescent="0.2">
      <c r="B117" s="18"/>
      <c r="D117" s="18"/>
      <c r="E117" s="18"/>
      <c r="F117" s="18"/>
    </row>
    <row r="118" spans="2:6" ht="16" x14ac:dyDescent="0.2">
      <c r="B118" s="18"/>
      <c r="D118" s="18"/>
      <c r="E118" s="18"/>
      <c r="F118" s="18"/>
    </row>
    <row r="119" spans="2:6" ht="16" x14ac:dyDescent="0.2">
      <c r="B119" s="18"/>
      <c r="D119" s="18"/>
      <c r="E119" s="18"/>
      <c r="F119" s="18"/>
    </row>
    <row r="120" spans="2:6" ht="16" x14ac:dyDescent="0.2">
      <c r="B120" s="18"/>
      <c r="D120" s="18"/>
      <c r="E120" s="18"/>
      <c r="F120" s="18"/>
    </row>
    <row r="121" spans="2:6" ht="16" x14ac:dyDescent="0.2">
      <c r="B121" s="18"/>
      <c r="D121" s="18"/>
      <c r="E121" s="18"/>
      <c r="F121" s="18"/>
    </row>
    <row r="122" spans="2:6" ht="16" x14ac:dyDescent="0.2">
      <c r="B122" s="18"/>
      <c r="D122" s="18"/>
      <c r="E122" s="18"/>
      <c r="F122" s="18"/>
    </row>
    <row r="123" spans="2:6" ht="16" x14ac:dyDescent="0.2">
      <c r="B123" s="18"/>
      <c r="D123" s="18"/>
      <c r="E123" s="18"/>
      <c r="F123" s="18"/>
    </row>
    <row r="124" spans="2:6" ht="16" x14ac:dyDescent="0.2">
      <c r="B124" s="18"/>
      <c r="D124" s="18"/>
      <c r="E124" s="18"/>
      <c r="F124" s="18"/>
    </row>
    <row r="125" spans="2:6" ht="16" x14ac:dyDescent="0.2">
      <c r="B125" s="18"/>
      <c r="D125" s="18"/>
      <c r="E125" s="18"/>
      <c r="F125" s="18"/>
    </row>
    <row r="126" spans="2:6" ht="16" x14ac:dyDescent="0.2">
      <c r="B126" s="18"/>
      <c r="D126" s="18"/>
      <c r="E126" s="18"/>
      <c r="F126" s="18"/>
    </row>
    <row r="127" spans="2:6" ht="16" x14ac:dyDescent="0.2">
      <c r="B127" s="18"/>
      <c r="D127" s="18"/>
      <c r="E127" s="18"/>
      <c r="F127" s="18"/>
    </row>
    <row r="128" spans="2:6" ht="16" x14ac:dyDescent="0.2">
      <c r="B128" s="18"/>
      <c r="D128" s="18"/>
      <c r="E128" s="18"/>
      <c r="F128" s="18"/>
    </row>
    <row r="129" spans="2:6" ht="16" x14ac:dyDescent="0.2">
      <c r="B129" s="18"/>
      <c r="D129" s="18"/>
      <c r="E129" s="18"/>
      <c r="F129" s="18"/>
    </row>
    <row r="130" spans="2:6" ht="16" x14ac:dyDescent="0.2">
      <c r="B130" s="18"/>
      <c r="D130" s="18"/>
      <c r="E130" s="18"/>
      <c r="F130" s="18"/>
    </row>
    <row r="131" spans="2:6" ht="16" x14ac:dyDescent="0.2">
      <c r="B131" s="18"/>
      <c r="D131" s="18"/>
      <c r="E131" s="18"/>
      <c r="F131" s="18"/>
    </row>
    <row r="132" spans="2:6" ht="16" x14ac:dyDescent="0.2">
      <c r="B132" s="18"/>
      <c r="D132" s="18"/>
      <c r="E132" s="18"/>
      <c r="F132" s="18"/>
    </row>
    <row r="133" spans="2:6" ht="16" x14ac:dyDescent="0.2">
      <c r="B133" s="18"/>
      <c r="D133" s="18"/>
      <c r="E133" s="18"/>
      <c r="F133" s="18"/>
    </row>
    <row r="134" spans="2:6" ht="16" x14ac:dyDescent="0.2">
      <c r="B134" s="18"/>
      <c r="D134" s="18"/>
      <c r="E134" s="18"/>
      <c r="F134" s="18"/>
    </row>
    <row r="135" spans="2:6" ht="16" x14ac:dyDescent="0.2">
      <c r="B135" s="18"/>
      <c r="D135" s="18"/>
      <c r="E135" s="18"/>
      <c r="F135" s="18"/>
    </row>
    <row r="136" spans="2:6" ht="16" x14ac:dyDescent="0.2">
      <c r="B136" s="18"/>
      <c r="D136" s="18"/>
      <c r="E136" s="18"/>
      <c r="F136" s="18"/>
    </row>
    <row r="137" spans="2:6" ht="16" x14ac:dyDescent="0.2">
      <c r="B137" s="18"/>
      <c r="D137" s="18"/>
      <c r="E137" s="18"/>
      <c r="F137" s="18"/>
    </row>
    <row r="138" spans="2:6" ht="16" x14ac:dyDescent="0.2">
      <c r="B138" s="18"/>
      <c r="D138" s="18"/>
      <c r="E138" s="18"/>
      <c r="F138" s="18"/>
    </row>
    <row r="139" spans="2:6" ht="16" x14ac:dyDescent="0.2">
      <c r="B139" s="18"/>
      <c r="D139" s="18"/>
      <c r="E139" s="18"/>
      <c r="F139" s="18"/>
    </row>
    <row r="140" spans="2:6" ht="16" x14ac:dyDescent="0.2">
      <c r="B140" s="18"/>
      <c r="D140" s="18"/>
      <c r="E140" s="18"/>
      <c r="F140" s="18"/>
    </row>
    <row r="141" spans="2:6" ht="16" x14ac:dyDescent="0.2">
      <c r="B141" s="18"/>
      <c r="D141" s="18"/>
      <c r="E141" s="18"/>
      <c r="F141" s="18"/>
    </row>
    <row r="142" spans="2:6" ht="16" x14ac:dyDescent="0.2">
      <c r="B142" s="18"/>
      <c r="D142" s="18"/>
      <c r="E142" s="18"/>
      <c r="F142" s="18"/>
    </row>
    <row r="143" spans="2:6" ht="16" x14ac:dyDescent="0.2">
      <c r="B143" s="18"/>
      <c r="D143" s="18"/>
      <c r="E143" s="18"/>
      <c r="F143" s="18"/>
    </row>
    <row r="144" spans="2:6" ht="16" x14ac:dyDescent="0.2">
      <c r="B144" s="18"/>
      <c r="D144" s="18"/>
      <c r="E144" s="18"/>
      <c r="F144" s="18"/>
    </row>
    <row r="145" spans="2:6" ht="16" x14ac:dyDescent="0.2">
      <c r="B145" s="18"/>
      <c r="D145" s="18"/>
      <c r="E145" s="18"/>
      <c r="F145" s="18"/>
    </row>
    <row r="146" spans="2:6" ht="16" x14ac:dyDescent="0.2">
      <c r="B146" s="18"/>
      <c r="D146" s="18"/>
      <c r="E146" s="18"/>
      <c r="F146" s="18"/>
    </row>
    <row r="147" spans="2:6" ht="16" x14ac:dyDescent="0.2">
      <c r="B147" s="18"/>
      <c r="D147" s="18"/>
      <c r="E147" s="18"/>
      <c r="F147" s="18"/>
    </row>
    <row r="148" spans="2:6" ht="16" x14ac:dyDescent="0.2">
      <c r="B148" s="18"/>
      <c r="D148" s="18"/>
      <c r="E148" s="18"/>
      <c r="F148" s="18"/>
    </row>
    <row r="149" spans="2:6" ht="16" x14ac:dyDescent="0.2">
      <c r="B149" s="18"/>
      <c r="D149" s="18"/>
      <c r="E149" s="18"/>
      <c r="F149" s="18"/>
    </row>
    <row r="150" spans="2:6" ht="16" x14ac:dyDescent="0.2">
      <c r="B150" s="18"/>
      <c r="D150" s="18"/>
      <c r="E150" s="18"/>
      <c r="F150" s="18"/>
    </row>
    <row r="151" spans="2:6" ht="16" x14ac:dyDescent="0.2">
      <c r="B151" s="18"/>
      <c r="D151" s="18"/>
      <c r="E151" s="18"/>
      <c r="F151" s="18"/>
    </row>
    <row r="152" spans="2:6" ht="16" x14ac:dyDescent="0.2">
      <c r="B152" s="18"/>
      <c r="D152" s="18"/>
      <c r="E152" s="18"/>
      <c r="F152" s="18"/>
    </row>
    <row r="153" spans="2:6" ht="16" x14ac:dyDescent="0.2">
      <c r="B153" s="18"/>
      <c r="D153" s="18"/>
      <c r="E153" s="18"/>
      <c r="F153" s="18"/>
    </row>
    <row r="154" spans="2:6" ht="16" x14ac:dyDescent="0.2">
      <c r="B154" s="18"/>
      <c r="D154" s="18"/>
      <c r="E154" s="18"/>
      <c r="F154" s="18"/>
    </row>
    <row r="155" spans="2:6" ht="16" x14ac:dyDescent="0.2">
      <c r="B155" s="18"/>
      <c r="D155" s="18"/>
      <c r="E155" s="18"/>
      <c r="F155" s="18"/>
    </row>
    <row r="156" spans="2:6" ht="16" x14ac:dyDescent="0.2">
      <c r="B156" s="18"/>
      <c r="D156" s="18"/>
      <c r="E156" s="18"/>
      <c r="F156" s="18"/>
    </row>
    <row r="157" spans="2:6" ht="16" x14ac:dyDescent="0.2">
      <c r="B157" s="18"/>
      <c r="D157" s="18"/>
      <c r="E157" s="18"/>
      <c r="F157" s="18"/>
    </row>
    <row r="158" spans="2:6" ht="16" x14ac:dyDescent="0.2">
      <c r="B158" s="18"/>
      <c r="D158" s="18"/>
      <c r="E158" s="18"/>
      <c r="F158" s="18"/>
    </row>
    <row r="159" spans="2:6" ht="16" x14ac:dyDescent="0.2">
      <c r="B159" s="18"/>
      <c r="D159" s="18"/>
      <c r="E159" s="18"/>
      <c r="F159" s="18"/>
    </row>
    <row r="160" spans="2:6" ht="16" x14ac:dyDescent="0.2">
      <c r="B160" s="18"/>
      <c r="D160" s="18"/>
      <c r="E160" s="18"/>
      <c r="F160" s="18"/>
    </row>
    <row r="161" spans="2:6" ht="16" x14ac:dyDescent="0.2">
      <c r="B161" s="18"/>
      <c r="D161" s="18"/>
      <c r="E161" s="18"/>
      <c r="F161" s="18"/>
    </row>
    <row r="162" spans="2:6" ht="16" x14ac:dyDescent="0.2">
      <c r="B162" s="18"/>
      <c r="D162" s="18"/>
      <c r="E162" s="18"/>
      <c r="F162" s="18"/>
    </row>
    <row r="163" spans="2:6" ht="16" x14ac:dyDescent="0.2">
      <c r="B163" s="18"/>
      <c r="D163" s="18"/>
      <c r="E163" s="18"/>
      <c r="F163" s="18"/>
    </row>
    <row r="164" spans="2:6" ht="16" x14ac:dyDescent="0.2">
      <c r="B164" s="18"/>
      <c r="D164" s="18"/>
      <c r="E164" s="18"/>
      <c r="F164" s="18"/>
    </row>
    <row r="165" spans="2:6" ht="16" x14ac:dyDescent="0.2">
      <c r="B165" s="18"/>
      <c r="D165" s="18"/>
      <c r="E165" s="18"/>
      <c r="F165" s="18"/>
    </row>
    <row r="166" spans="2:6" ht="16" x14ac:dyDescent="0.2">
      <c r="B166" s="18"/>
      <c r="D166" s="18"/>
      <c r="E166" s="18"/>
      <c r="F166" s="18"/>
    </row>
    <row r="167" spans="2:6" ht="16" x14ac:dyDescent="0.2">
      <c r="B167" s="18"/>
      <c r="D167" s="18"/>
      <c r="E167" s="18"/>
      <c r="F167" s="18"/>
    </row>
    <row r="168" spans="2:6" ht="16" x14ac:dyDescent="0.2">
      <c r="B168" s="18"/>
      <c r="D168" s="18"/>
      <c r="E168" s="18"/>
      <c r="F168" s="18"/>
    </row>
    <row r="169" spans="2:6" ht="16" x14ac:dyDescent="0.2">
      <c r="B169" s="18"/>
      <c r="D169" s="18"/>
      <c r="E169" s="18"/>
      <c r="F169" s="18"/>
    </row>
    <row r="170" spans="2:6" ht="16" x14ac:dyDescent="0.2">
      <c r="B170" s="18"/>
      <c r="D170" s="18"/>
      <c r="E170" s="18"/>
      <c r="F170" s="18"/>
    </row>
    <row r="171" spans="2:6" ht="16" x14ac:dyDescent="0.2">
      <c r="B171" s="18"/>
      <c r="D171" s="18"/>
      <c r="E171" s="18"/>
      <c r="F171" s="18"/>
    </row>
    <row r="172" spans="2:6" ht="16" x14ac:dyDescent="0.2">
      <c r="B172" s="18"/>
      <c r="D172" s="18"/>
      <c r="E172" s="18"/>
      <c r="F172" s="18"/>
    </row>
    <row r="173" spans="2:6" ht="16" x14ac:dyDescent="0.2">
      <c r="B173" s="18"/>
      <c r="D173" s="18"/>
      <c r="E173" s="18"/>
      <c r="F173" s="18"/>
    </row>
    <row r="174" spans="2:6" ht="16" x14ac:dyDescent="0.2">
      <c r="B174" s="18"/>
      <c r="D174" s="18"/>
      <c r="E174" s="18"/>
      <c r="F174" s="18"/>
    </row>
    <row r="175" spans="2:6" ht="16" x14ac:dyDescent="0.2">
      <c r="B175" s="18"/>
      <c r="D175" s="18"/>
      <c r="E175" s="18"/>
      <c r="F175" s="18"/>
    </row>
    <row r="176" spans="2:6" ht="16" x14ac:dyDescent="0.2">
      <c r="B176" s="18"/>
      <c r="D176" s="18"/>
      <c r="E176" s="18"/>
      <c r="F176" s="18"/>
    </row>
    <row r="177" spans="2:6" ht="16" x14ac:dyDescent="0.2">
      <c r="B177" s="18"/>
      <c r="D177" s="18"/>
      <c r="E177" s="18"/>
      <c r="F177" s="18"/>
    </row>
    <row r="178" spans="2:6" ht="16" x14ac:dyDescent="0.2">
      <c r="B178" s="18"/>
      <c r="D178" s="18"/>
      <c r="E178" s="18"/>
      <c r="F178" s="18"/>
    </row>
    <row r="179" spans="2:6" ht="16" x14ac:dyDescent="0.2">
      <c r="B179" s="18"/>
      <c r="D179" s="18"/>
      <c r="E179" s="18"/>
      <c r="F179" s="18"/>
    </row>
    <row r="180" spans="2:6" ht="16" x14ac:dyDescent="0.2">
      <c r="B180" s="18"/>
      <c r="D180" s="18"/>
      <c r="E180" s="18"/>
      <c r="F180" s="18"/>
    </row>
    <row r="181" spans="2:6" ht="16" x14ac:dyDescent="0.2">
      <c r="B181" s="18"/>
      <c r="D181" s="18"/>
      <c r="E181" s="18"/>
      <c r="F181" s="18"/>
    </row>
    <row r="182" spans="2:6" ht="16" x14ac:dyDescent="0.2">
      <c r="B182" s="18"/>
      <c r="D182" s="18"/>
      <c r="E182" s="18"/>
      <c r="F182" s="18"/>
    </row>
    <row r="183" spans="2:6" ht="16" x14ac:dyDescent="0.2">
      <c r="B183" s="18"/>
      <c r="D183" s="18"/>
      <c r="E183" s="18"/>
      <c r="F183" s="18"/>
    </row>
    <row r="184" spans="2:6" ht="16" x14ac:dyDescent="0.2">
      <c r="B184" s="18"/>
      <c r="D184" s="18"/>
      <c r="E184" s="18"/>
      <c r="F184" s="18"/>
    </row>
    <row r="185" spans="2:6" ht="16" x14ac:dyDescent="0.2">
      <c r="B185" s="18"/>
      <c r="D185" s="18"/>
      <c r="E185" s="18"/>
      <c r="F185" s="18"/>
    </row>
    <row r="186" spans="2:6" ht="16" x14ac:dyDescent="0.2">
      <c r="B186" s="18"/>
      <c r="D186" s="18"/>
      <c r="E186" s="18"/>
      <c r="F186" s="18"/>
    </row>
    <row r="187" spans="2:6" ht="16" x14ac:dyDescent="0.2">
      <c r="B187" s="18"/>
      <c r="D187" s="18"/>
      <c r="E187" s="18"/>
      <c r="F187" s="18"/>
    </row>
    <row r="188" spans="2:6" ht="16" x14ac:dyDescent="0.2">
      <c r="B188" s="18"/>
      <c r="D188" s="18"/>
      <c r="E188" s="18"/>
      <c r="F188" s="18"/>
    </row>
    <row r="189" spans="2:6" ht="16" x14ac:dyDescent="0.2">
      <c r="B189" s="18"/>
      <c r="D189" s="18"/>
      <c r="E189" s="18"/>
      <c r="F189" s="18"/>
    </row>
    <row r="190" spans="2:6" ht="16" x14ac:dyDescent="0.2">
      <c r="B190" s="18"/>
      <c r="D190" s="18"/>
      <c r="E190" s="18"/>
      <c r="F190" s="18"/>
    </row>
    <row r="191" spans="2:6" ht="16" x14ac:dyDescent="0.2">
      <c r="B191" s="18"/>
      <c r="D191" s="18"/>
      <c r="E191" s="18"/>
      <c r="F191" s="18"/>
    </row>
    <row r="192" spans="2:6" ht="16" x14ac:dyDescent="0.2">
      <c r="B192" s="18"/>
      <c r="D192" s="18"/>
      <c r="E192" s="18"/>
      <c r="F192" s="18"/>
    </row>
    <row r="193" spans="2:6" ht="16" x14ac:dyDescent="0.2">
      <c r="B193" s="18"/>
      <c r="D193" s="18"/>
      <c r="E193" s="18"/>
      <c r="F193" s="18"/>
    </row>
    <row r="194" spans="2:6" ht="16" x14ac:dyDescent="0.2">
      <c r="B194" s="18"/>
      <c r="D194" s="18"/>
      <c r="E194" s="18"/>
      <c r="F194" s="18"/>
    </row>
    <row r="195" spans="2:6" ht="16" x14ac:dyDescent="0.2">
      <c r="B195" s="18"/>
      <c r="D195" s="18"/>
      <c r="E195" s="18"/>
      <c r="F195" s="18"/>
    </row>
    <row r="196" spans="2:6" ht="16" x14ac:dyDescent="0.2">
      <c r="B196" s="18"/>
      <c r="D196" s="18"/>
      <c r="E196" s="18"/>
      <c r="F196" s="18"/>
    </row>
    <row r="197" spans="2:6" ht="16" x14ac:dyDescent="0.2">
      <c r="B197" s="18"/>
      <c r="D197" s="18"/>
      <c r="E197" s="18"/>
      <c r="F197" s="18"/>
    </row>
    <row r="198" spans="2:6" ht="16" x14ac:dyDescent="0.2">
      <c r="B198" s="18"/>
      <c r="D198" s="18"/>
      <c r="E198" s="18"/>
      <c r="F198" s="18"/>
    </row>
    <row r="199" spans="2:6" ht="16" x14ac:dyDescent="0.2">
      <c r="B199" s="18"/>
      <c r="D199" s="18"/>
      <c r="E199" s="18"/>
      <c r="F199" s="18"/>
    </row>
    <row r="200" spans="2:6" ht="16" x14ac:dyDescent="0.2">
      <c r="B200" s="18"/>
      <c r="D200" s="18"/>
      <c r="E200" s="18"/>
      <c r="F200" s="18"/>
    </row>
    <row r="201" spans="2:6" ht="16" x14ac:dyDescent="0.2">
      <c r="B201" s="18"/>
      <c r="D201" s="18"/>
      <c r="E201" s="18"/>
      <c r="F201" s="18"/>
    </row>
    <row r="202" spans="2:6" ht="16" x14ac:dyDescent="0.2">
      <c r="B202" s="18"/>
      <c r="D202" s="18"/>
      <c r="E202" s="18"/>
      <c r="F202" s="18"/>
    </row>
    <row r="203" spans="2:6" ht="16" x14ac:dyDescent="0.2">
      <c r="B203" s="18"/>
      <c r="D203" s="18"/>
      <c r="E203" s="18"/>
      <c r="F203" s="18"/>
    </row>
    <row r="204" spans="2:6" ht="16" x14ac:dyDescent="0.2">
      <c r="B204" s="18"/>
      <c r="D204" s="18"/>
      <c r="E204" s="18"/>
      <c r="F204" s="18"/>
    </row>
    <row r="205" spans="2:6" ht="16" x14ac:dyDescent="0.2">
      <c r="B205" s="18"/>
      <c r="D205" s="18"/>
      <c r="E205" s="18"/>
      <c r="F205" s="18"/>
    </row>
    <row r="206" spans="2:6" ht="16" x14ac:dyDescent="0.2">
      <c r="B206" s="18"/>
      <c r="D206" s="18"/>
      <c r="E206" s="18"/>
      <c r="F206" s="18"/>
    </row>
    <row r="207" spans="2:6" ht="16" x14ac:dyDescent="0.2">
      <c r="B207" s="18"/>
      <c r="D207" s="18"/>
      <c r="E207" s="18"/>
      <c r="F207" s="18"/>
    </row>
    <row r="208" spans="2:6" ht="16" x14ac:dyDescent="0.2">
      <c r="B208" s="18"/>
      <c r="D208" s="18"/>
      <c r="E208" s="18"/>
      <c r="F208" s="18"/>
    </row>
    <row r="209" spans="2:6" ht="16" x14ac:dyDescent="0.2">
      <c r="B209" s="18"/>
      <c r="D209" s="18"/>
      <c r="E209" s="18"/>
      <c r="F209" s="18"/>
    </row>
    <row r="210" spans="2:6" ht="16" x14ac:dyDescent="0.2">
      <c r="B210" s="18"/>
      <c r="D210" s="18"/>
      <c r="E210" s="18"/>
      <c r="F210" s="18"/>
    </row>
    <row r="211" spans="2:6" ht="16" x14ac:dyDescent="0.2">
      <c r="B211" s="18"/>
      <c r="D211" s="18"/>
      <c r="E211" s="18"/>
      <c r="F211" s="18"/>
    </row>
    <row r="212" spans="2:6" ht="16" x14ac:dyDescent="0.2">
      <c r="B212" s="18"/>
      <c r="D212" s="18"/>
      <c r="E212" s="18"/>
      <c r="F212" s="18"/>
    </row>
    <row r="213" spans="2:6" ht="16" x14ac:dyDescent="0.2">
      <c r="B213" s="18"/>
      <c r="D213" s="18"/>
      <c r="E213" s="18"/>
      <c r="F213" s="18"/>
    </row>
    <row r="214" spans="2:6" ht="16" x14ac:dyDescent="0.2">
      <c r="B214" s="18"/>
      <c r="D214" s="18"/>
      <c r="E214" s="18"/>
      <c r="F214" s="18"/>
    </row>
    <row r="215" spans="2:6" ht="16" x14ac:dyDescent="0.2">
      <c r="B215" s="18"/>
      <c r="D215" s="18"/>
      <c r="E215" s="18"/>
      <c r="F215" s="18"/>
    </row>
    <row r="216" spans="2:6" ht="16" x14ac:dyDescent="0.2">
      <c r="B216" s="18"/>
      <c r="D216" s="18"/>
      <c r="E216" s="18"/>
      <c r="F216" s="18"/>
    </row>
    <row r="217" spans="2:6" ht="16" x14ac:dyDescent="0.2">
      <c r="B217" s="18"/>
      <c r="D217" s="18"/>
      <c r="E217" s="18"/>
      <c r="F217" s="18"/>
    </row>
    <row r="218" spans="2:6" ht="16" x14ac:dyDescent="0.2">
      <c r="B218" s="18"/>
      <c r="D218" s="18"/>
      <c r="E218" s="18"/>
      <c r="F218" s="18"/>
    </row>
    <row r="219" spans="2:6" ht="16" x14ac:dyDescent="0.2">
      <c r="B219" s="18"/>
      <c r="D219" s="18"/>
      <c r="E219" s="18"/>
      <c r="F219" s="18"/>
    </row>
    <row r="220" spans="2:6" ht="16" x14ac:dyDescent="0.2">
      <c r="B220" s="18"/>
      <c r="D220" s="18"/>
      <c r="E220" s="18"/>
      <c r="F220" s="18"/>
    </row>
    <row r="221" spans="2:6" ht="16" x14ac:dyDescent="0.2">
      <c r="B221" s="18"/>
      <c r="D221" s="18"/>
      <c r="E221" s="18"/>
      <c r="F221" s="18"/>
    </row>
    <row r="222" spans="2:6" ht="16" x14ac:dyDescent="0.2">
      <c r="B222" s="18"/>
      <c r="D222" s="18"/>
      <c r="E222" s="18"/>
      <c r="F222" s="18"/>
    </row>
    <row r="223" spans="2:6" ht="16" x14ac:dyDescent="0.2">
      <c r="B223" s="18"/>
      <c r="D223" s="18"/>
      <c r="E223" s="18"/>
      <c r="F223" s="18"/>
    </row>
    <row r="224" spans="2:6" ht="16" x14ac:dyDescent="0.2">
      <c r="B224" s="18"/>
      <c r="D224" s="18"/>
      <c r="E224" s="18"/>
      <c r="F224" s="18"/>
    </row>
    <row r="225" spans="2:6" ht="16" x14ac:dyDescent="0.2">
      <c r="B225" s="18"/>
      <c r="D225" s="18"/>
      <c r="E225" s="18"/>
      <c r="F225" s="18"/>
    </row>
    <row r="226" spans="2:6" ht="16" x14ac:dyDescent="0.2">
      <c r="B226" s="18"/>
      <c r="D226" s="18"/>
      <c r="E226" s="18"/>
      <c r="F226" s="18"/>
    </row>
    <row r="227" spans="2:6" ht="16" x14ac:dyDescent="0.2">
      <c r="B227" s="18"/>
      <c r="D227" s="18"/>
      <c r="E227" s="18"/>
      <c r="F227" s="18"/>
    </row>
    <row r="228" spans="2:6" ht="16" x14ac:dyDescent="0.2">
      <c r="B228" s="18"/>
      <c r="D228" s="18"/>
      <c r="E228" s="18"/>
      <c r="F228" s="18"/>
    </row>
    <row r="229" spans="2:6" ht="16" x14ac:dyDescent="0.2">
      <c r="B229" s="18"/>
      <c r="D229" s="18"/>
      <c r="E229" s="18"/>
      <c r="F229" s="18"/>
    </row>
    <row r="230" spans="2:6" ht="16" x14ac:dyDescent="0.2">
      <c r="B230" s="18"/>
      <c r="D230" s="18"/>
      <c r="E230" s="18"/>
      <c r="F230" s="18"/>
    </row>
    <row r="231" spans="2:6" ht="16" x14ac:dyDescent="0.2">
      <c r="B231" s="18"/>
      <c r="D231" s="18"/>
      <c r="E231" s="18"/>
      <c r="F231" s="18"/>
    </row>
    <row r="232" spans="2:6" ht="16" x14ac:dyDescent="0.2">
      <c r="B232" s="18"/>
      <c r="D232" s="18"/>
      <c r="E232" s="18"/>
      <c r="F232" s="18"/>
    </row>
    <row r="233" spans="2:6" ht="16" x14ac:dyDescent="0.2">
      <c r="B233" s="18"/>
      <c r="D233" s="18"/>
      <c r="E233" s="18"/>
      <c r="F233" s="18"/>
    </row>
    <row r="234" spans="2:6" ht="16" x14ac:dyDescent="0.2">
      <c r="B234" s="18"/>
      <c r="D234" s="18"/>
      <c r="E234" s="18"/>
      <c r="F234" s="18"/>
    </row>
    <row r="235" spans="2:6" ht="16" x14ac:dyDescent="0.2">
      <c r="B235" s="18"/>
      <c r="D235" s="18"/>
      <c r="E235" s="18"/>
      <c r="F235" s="18"/>
    </row>
    <row r="236" spans="2:6" ht="16" x14ac:dyDescent="0.2">
      <c r="B236" s="18"/>
      <c r="D236" s="18"/>
      <c r="E236" s="18"/>
      <c r="F236" s="18"/>
    </row>
    <row r="237" spans="2:6" ht="16" x14ac:dyDescent="0.2">
      <c r="B237" s="18"/>
      <c r="D237" s="18"/>
      <c r="E237" s="18"/>
      <c r="F237" s="18"/>
    </row>
    <row r="238" spans="2:6" ht="16" x14ac:dyDescent="0.2">
      <c r="B238" s="18"/>
      <c r="D238" s="18"/>
      <c r="E238" s="18"/>
      <c r="F238" s="18"/>
    </row>
    <row r="239" spans="2:6" ht="16" x14ac:dyDescent="0.2">
      <c r="B239" s="18"/>
      <c r="D239" s="18"/>
      <c r="E239" s="18"/>
      <c r="F239" s="18"/>
    </row>
    <row r="240" spans="2:6" ht="16" x14ac:dyDescent="0.2">
      <c r="B240" s="18"/>
      <c r="D240" s="18"/>
      <c r="E240" s="18"/>
      <c r="F240" s="18"/>
    </row>
    <row r="241" spans="2:6" ht="16" x14ac:dyDescent="0.2">
      <c r="B241" s="18"/>
      <c r="D241" s="18"/>
      <c r="E241" s="18"/>
      <c r="F241" s="18"/>
    </row>
    <row r="242" spans="2:6" ht="16" x14ac:dyDescent="0.2">
      <c r="B242" s="18"/>
      <c r="D242" s="18"/>
      <c r="E242" s="18"/>
      <c r="F242" s="18"/>
    </row>
    <row r="243" spans="2:6" ht="16" x14ac:dyDescent="0.2">
      <c r="B243" s="18"/>
      <c r="D243" s="18"/>
      <c r="E243" s="18"/>
      <c r="F243" s="18"/>
    </row>
    <row r="244" spans="2:6" ht="16" x14ac:dyDescent="0.2">
      <c r="B244" s="18"/>
      <c r="D244" s="18"/>
      <c r="E244" s="18"/>
      <c r="F244" s="18"/>
    </row>
    <row r="245" spans="2:6" ht="16" x14ac:dyDescent="0.2">
      <c r="B245" s="18"/>
      <c r="D245" s="18"/>
      <c r="E245" s="18"/>
      <c r="F245" s="18"/>
    </row>
    <row r="246" spans="2:6" ht="16" x14ac:dyDescent="0.2">
      <c r="B246" s="18"/>
      <c r="D246" s="18"/>
      <c r="E246" s="18"/>
      <c r="F246" s="18"/>
    </row>
    <row r="247" spans="2:6" ht="16" x14ac:dyDescent="0.2">
      <c r="B247" s="18"/>
      <c r="D247" s="18"/>
      <c r="E247" s="18"/>
      <c r="F247" s="18"/>
    </row>
    <row r="248" spans="2:6" ht="16" x14ac:dyDescent="0.2">
      <c r="B248" s="18"/>
      <c r="D248" s="18"/>
      <c r="E248" s="18"/>
      <c r="F248" s="18"/>
    </row>
    <row r="249" spans="2:6" ht="16" x14ac:dyDescent="0.2">
      <c r="B249" s="18"/>
      <c r="D249" s="18"/>
      <c r="E249" s="18"/>
      <c r="F249" s="18"/>
    </row>
    <row r="250" spans="2:6" ht="16" x14ac:dyDescent="0.2">
      <c r="B250" s="18"/>
      <c r="D250" s="18"/>
      <c r="E250" s="18"/>
      <c r="F250" s="18"/>
    </row>
    <row r="251" spans="2:6" ht="16" x14ac:dyDescent="0.2">
      <c r="B251" s="18"/>
      <c r="D251" s="18"/>
      <c r="E251" s="18"/>
      <c r="F251" s="18"/>
    </row>
    <row r="252" spans="2:6" ht="16" x14ac:dyDescent="0.2">
      <c r="B252" s="18"/>
      <c r="D252" s="18"/>
      <c r="E252" s="18"/>
      <c r="F252" s="18"/>
    </row>
    <row r="253" spans="2:6" ht="16" x14ac:dyDescent="0.2">
      <c r="B253" s="18"/>
      <c r="D253" s="18"/>
      <c r="E253" s="18"/>
      <c r="F253" s="18"/>
    </row>
    <row r="254" spans="2:6" ht="16" x14ac:dyDescent="0.2">
      <c r="B254" s="18"/>
      <c r="D254" s="18"/>
      <c r="E254" s="18"/>
      <c r="F254" s="18"/>
    </row>
    <row r="255" spans="2:6" ht="16" x14ac:dyDescent="0.2">
      <c r="B255" s="18"/>
      <c r="D255" s="18"/>
      <c r="E255" s="18"/>
      <c r="F255" s="18"/>
    </row>
    <row r="256" spans="2:6" ht="16" x14ac:dyDescent="0.2">
      <c r="B256" s="18"/>
      <c r="D256" s="18"/>
      <c r="E256" s="18"/>
      <c r="F256" s="18"/>
    </row>
    <row r="257" spans="2:6" ht="16" x14ac:dyDescent="0.2">
      <c r="B257" s="18"/>
      <c r="D257" s="18"/>
      <c r="E257" s="18"/>
      <c r="F257" s="18"/>
    </row>
    <row r="258" spans="2:6" ht="16" x14ac:dyDescent="0.2">
      <c r="B258" s="18"/>
      <c r="D258" s="18"/>
      <c r="E258" s="18"/>
      <c r="F258" s="18"/>
    </row>
    <row r="259" spans="2:6" ht="16" x14ac:dyDescent="0.2">
      <c r="B259" s="18"/>
      <c r="D259" s="18"/>
      <c r="E259" s="18"/>
      <c r="F259" s="18"/>
    </row>
    <row r="260" spans="2:6" ht="16" x14ac:dyDescent="0.2">
      <c r="B260" s="18"/>
      <c r="D260" s="18"/>
      <c r="E260" s="18"/>
      <c r="F260" s="18"/>
    </row>
    <row r="261" spans="2:6" ht="16" x14ac:dyDescent="0.2">
      <c r="B261" s="18"/>
      <c r="D261" s="18"/>
      <c r="E261" s="18"/>
      <c r="F261" s="18"/>
    </row>
    <row r="262" spans="2:6" ht="16" x14ac:dyDescent="0.2">
      <c r="B262" s="18"/>
      <c r="D262" s="18"/>
      <c r="E262" s="18"/>
      <c r="F262" s="18"/>
    </row>
    <row r="263" spans="2:6" ht="16" x14ac:dyDescent="0.2">
      <c r="B263" s="18"/>
      <c r="D263" s="18"/>
      <c r="E263" s="18"/>
      <c r="F263" s="18"/>
    </row>
    <row r="264" spans="2:6" ht="16" x14ac:dyDescent="0.2">
      <c r="B264" s="18"/>
      <c r="D264" s="18"/>
      <c r="E264" s="18"/>
      <c r="F264" s="18"/>
    </row>
    <row r="265" spans="2:6" ht="16" x14ac:dyDescent="0.2">
      <c r="B265" s="18"/>
      <c r="D265" s="18"/>
      <c r="E265" s="18"/>
      <c r="F265" s="18"/>
    </row>
    <row r="266" spans="2:6" ht="16" x14ac:dyDescent="0.2">
      <c r="B266" s="18"/>
      <c r="D266" s="18"/>
      <c r="E266" s="18"/>
      <c r="F266" s="18"/>
    </row>
    <row r="267" spans="2:6" ht="16" x14ac:dyDescent="0.2">
      <c r="B267" s="18"/>
      <c r="D267" s="18"/>
      <c r="E267" s="18"/>
      <c r="F267" s="18"/>
    </row>
    <row r="268" spans="2:6" ht="16" x14ac:dyDescent="0.2">
      <c r="B268" s="18"/>
      <c r="D268" s="18"/>
      <c r="E268" s="18"/>
      <c r="F268" s="18"/>
    </row>
    <row r="269" spans="2:6" ht="16" x14ac:dyDescent="0.2">
      <c r="B269" s="18"/>
      <c r="D269" s="18"/>
      <c r="E269" s="18"/>
      <c r="F269" s="18"/>
    </row>
    <row r="270" spans="2:6" ht="16" x14ac:dyDescent="0.2">
      <c r="B270" s="18"/>
      <c r="D270" s="18"/>
      <c r="E270" s="18"/>
      <c r="F270" s="18"/>
    </row>
    <row r="271" spans="2:6" ht="16" x14ac:dyDescent="0.2">
      <c r="B271" s="18"/>
      <c r="D271" s="18"/>
      <c r="E271" s="18"/>
      <c r="F271" s="18"/>
    </row>
    <row r="272" spans="2:6" ht="16" x14ac:dyDescent="0.2">
      <c r="B272" s="18"/>
      <c r="D272" s="18"/>
      <c r="E272" s="18"/>
      <c r="F272" s="18"/>
    </row>
    <row r="273" spans="2:6" ht="16" x14ac:dyDescent="0.2">
      <c r="B273" s="18"/>
      <c r="D273" s="18"/>
      <c r="E273" s="18"/>
      <c r="F273" s="18"/>
    </row>
    <row r="274" spans="2:6" ht="16" x14ac:dyDescent="0.2">
      <c r="B274" s="18"/>
      <c r="D274" s="18"/>
      <c r="E274" s="18"/>
      <c r="F274" s="18"/>
    </row>
    <row r="275" spans="2:6" ht="16" x14ac:dyDescent="0.2">
      <c r="B275" s="18"/>
      <c r="D275" s="18"/>
      <c r="E275" s="18"/>
      <c r="F275" s="18"/>
    </row>
    <row r="276" spans="2:6" ht="16" x14ac:dyDescent="0.2">
      <c r="B276" s="18"/>
      <c r="D276" s="18"/>
      <c r="E276" s="18"/>
      <c r="F276" s="18"/>
    </row>
  </sheetData>
  <sheetProtection algorithmName="SHA-512" hashValue="9gWkmjpVvnjS664FMwRpV0k18yD3b7pEBL2/kHdveQsE+6j5DMsWnHRo5VNtifBSGgdzDsig6cCymKhrkbAOQQ==" saltValue="IZgnVfX7/1FcDkD9SlnXLg==" spinCount="100000" sheet="1" objects="1" scenarios="1" formatCells="0" formatColumns="0" formatRows="0" sort="0" autoFilter="0"/>
  <mergeCells count="18">
    <mergeCell ref="F25:F26"/>
    <mergeCell ref="F3:F6"/>
    <mergeCell ref="F7:F9"/>
    <mergeCell ref="F10:F13"/>
    <mergeCell ref="F14:F17"/>
    <mergeCell ref="F18:F22"/>
    <mergeCell ref="E25:E26"/>
    <mergeCell ref="E3:E6"/>
    <mergeCell ref="E7:E9"/>
    <mergeCell ref="E10:E13"/>
    <mergeCell ref="E14:E17"/>
    <mergeCell ref="E18:E22"/>
    <mergeCell ref="G1:I1"/>
    <mergeCell ref="J1:L1"/>
    <mergeCell ref="M1:O1"/>
    <mergeCell ref="P1:R1"/>
    <mergeCell ref="E23:E24"/>
    <mergeCell ref="F23:F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B6035-A663-EE41-89E1-70C5AD93E5D1}">
  <dimension ref="A1:R261"/>
  <sheetViews>
    <sheetView zoomScale="174" zoomScaleNormal="174" workbookViewId="0">
      <pane xSplit="3" ySplit="2" topLeftCell="D3" activePane="bottomRight" state="frozen"/>
      <selection pane="topRight" activeCell="C1" sqref="C1"/>
      <selection pane="bottomLeft" activeCell="A3" sqref="A3"/>
      <selection pane="bottomRight" activeCell="G1" sqref="G1:R1"/>
    </sheetView>
  </sheetViews>
  <sheetFormatPr baseColWidth="10" defaultColWidth="10.83203125" defaultRowHeight="15" x14ac:dyDescent="0.2"/>
  <cols>
    <col min="1" max="1" width="6" style="31" customWidth="1"/>
    <col min="2" max="2" width="20.83203125" style="4" customWidth="1"/>
    <col min="3" max="3" width="32" style="4" customWidth="1"/>
    <col min="4" max="6" width="10.6640625" style="71" customWidth="1"/>
    <col min="7" max="18" width="10.83203125" style="19"/>
    <col min="19" max="16384" width="10.83203125" style="5"/>
  </cols>
  <sheetData>
    <row r="1" spans="1:18" x14ac:dyDescent="0.2">
      <c r="G1" s="140" t="s">
        <v>65</v>
      </c>
      <c r="H1" s="140"/>
      <c r="I1" s="140"/>
      <c r="J1" s="141" t="s">
        <v>66</v>
      </c>
      <c r="K1" s="141"/>
      <c r="L1" s="141"/>
      <c r="M1" s="142" t="s">
        <v>67</v>
      </c>
      <c r="N1" s="142"/>
      <c r="O1" s="142"/>
      <c r="P1" s="143" t="s">
        <v>68</v>
      </c>
      <c r="Q1" s="143"/>
      <c r="R1" s="143"/>
    </row>
    <row r="2" spans="1:18" ht="42" x14ac:dyDescent="0.2">
      <c r="A2" s="31" t="s">
        <v>198</v>
      </c>
      <c r="B2" s="88" t="s">
        <v>83</v>
      </c>
      <c r="C2" s="89" t="s">
        <v>14</v>
      </c>
      <c r="D2" s="90" t="s">
        <v>291</v>
      </c>
      <c r="E2" s="91" t="s">
        <v>297</v>
      </c>
      <c r="F2" s="91" t="s">
        <v>298</v>
      </c>
      <c r="G2" s="6" t="s">
        <v>11</v>
      </c>
      <c r="H2" s="6" t="s">
        <v>12</v>
      </c>
      <c r="I2" s="6" t="s">
        <v>13</v>
      </c>
      <c r="J2" s="6" t="s">
        <v>11</v>
      </c>
      <c r="K2" s="6" t="s">
        <v>12</v>
      </c>
      <c r="L2" s="6" t="s">
        <v>13</v>
      </c>
      <c r="M2" s="6" t="s">
        <v>11</v>
      </c>
      <c r="N2" s="6" t="s">
        <v>12</v>
      </c>
      <c r="O2" s="6" t="s">
        <v>13</v>
      </c>
      <c r="P2" s="6" t="s">
        <v>11</v>
      </c>
      <c r="Q2" s="6" t="s">
        <v>12</v>
      </c>
      <c r="R2" s="6" t="s">
        <v>13</v>
      </c>
    </row>
    <row r="3" spans="1:18" s="78" customFormat="1" ht="16" x14ac:dyDescent="0.2">
      <c r="A3" s="72" t="s">
        <v>233</v>
      </c>
      <c r="B3" s="73" t="s">
        <v>3</v>
      </c>
      <c r="C3" s="73" t="s">
        <v>295</v>
      </c>
      <c r="D3" s="74">
        <f t="shared" ref="D3:D12" si="0">AVERAGE(I3,L3,O3,R3)</f>
        <v>41</v>
      </c>
      <c r="E3" s="156">
        <f>MAX(D3:D5)</f>
        <v>240</v>
      </c>
      <c r="F3" s="156">
        <f>1500000/E3</f>
        <v>6250</v>
      </c>
      <c r="G3" s="76">
        <v>43662</v>
      </c>
      <c r="H3" s="76">
        <v>43713</v>
      </c>
      <c r="I3" s="75">
        <v>73</v>
      </c>
      <c r="J3" s="77">
        <v>43770</v>
      </c>
      <c r="K3" s="76">
        <v>43811</v>
      </c>
      <c r="L3" s="75">
        <v>35</v>
      </c>
      <c r="M3" s="76">
        <v>43852</v>
      </c>
      <c r="N3" s="76">
        <v>43894</v>
      </c>
      <c r="O3" s="75">
        <v>15</v>
      </c>
      <c r="P3" s="75"/>
      <c r="Q3" s="75"/>
      <c r="R3" s="75"/>
    </row>
    <row r="4" spans="1:18" s="78" customFormat="1" ht="16" x14ac:dyDescent="0.2">
      <c r="A4" s="72"/>
      <c r="B4" s="73" t="s">
        <v>4</v>
      </c>
      <c r="C4" s="73" t="s">
        <v>296</v>
      </c>
      <c r="D4" s="74">
        <f t="shared" si="0"/>
        <v>240</v>
      </c>
      <c r="E4" s="156"/>
      <c r="F4" s="156"/>
      <c r="G4" s="76">
        <v>43662</v>
      </c>
      <c r="H4" s="76">
        <v>43713</v>
      </c>
      <c r="I4" s="75">
        <v>470</v>
      </c>
      <c r="J4" s="77">
        <v>43770</v>
      </c>
      <c r="K4" s="76">
        <v>43811</v>
      </c>
      <c r="L4" s="75">
        <v>130</v>
      </c>
      <c r="M4" s="76">
        <v>43852</v>
      </c>
      <c r="N4" s="76">
        <v>43894</v>
      </c>
      <c r="O4" s="75">
        <v>120</v>
      </c>
      <c r="P4" s="75"/>
      <c r="Q4" s="75"/>
      <c r="R4" s="75"/>
    </row>
    <row r="5" spans="1:18" s="78" customFormat="1" ht="16" x14ac:dyDescent="0.2">
      <c r="A5" s="72"/>
      <c r="B5" s="73" t="s">
        <v>5</v>
      </c>
      <c r="C5" s="73" t="s">
        <v>33</v>
      </c>
      <c r="D5" s="74">
        <f t="shared" si="0"/>
        <v>214.5</v>
      </c>
      <c r="E5" s="156"/>
      <c r="F5" s="156"/>
      <c r="G5" s="76">
        <v>43662</v>
      </c>
      <c r="H5" s="76">
        <v>43713</v>
      </c>
      <c r="I5" s="75">
        <v>350</v>
      </c>
      <c r="J5" s="77">
        <v>43770</v>
      </c>
      <c r="K5" s="76">
        <v>43811</v>
      </c>
      <c r="L5" s="75">
        <v>79</v>
      </c>
      <c r="M5" s="76">
        <v>43852</v>
      </c>
      <c r="N5" s="75"/>
      <c r="O5" s="75"/>
      <c r="P5" s="75"/>
      <c r="Q5" s="75"/>
      <c r="R5" s="75"/>
    </row>
    <row r="6" spans="1:18" s="85" customFormat="1" ht="16" x14ac:dyDescent="0.2">
      <c r="A6" s="79" t="s">
        <v>233</v>
      </c>
      <c r="B6" s="80" t="s">
        <v>6</v>
      </c>
      <c r="C6" s="80" t="s">
        <v>34</v>
      </c>
      <c r="D6" s="81">
        <f t="shared" si="0"/>
        <v>3670</v>
      </c>
      <c r="E6" s="157">
        <f>MAX(D6:D8)</f>
        <v>5373.333333333333</v>
      </c>
      <c r="F6" s="157">
        <f>1500000/E6</f>
        <v>279.15632754342431</v>
      </c>
      <c r="G6" s="83">
        <v>43662</v>
      </c>
      <c r="H6" s="83">
        <v>43713</v>
      </c>
      <c r="I6" s="82">
        <v>9300</v>
      </c>
      <c r="J6" s="84">
        <v>43770</v>
      </c>
      <c r="K6" s="83">
        <v>43811</v>
      </c>
      <c r="L6" s="82">
        <v>950</v>
      </c>
      <c r="M6" s="83">
        <v>43852</v>
      </c>
      <c r="N6" s="83">
        <v>43894</v>
      </c>
      <c r="O6" s="82">
        <v>760</v>
      </c>
      <c r="P6" s="82"/>
      <c r="Q6" s="82"/>
      <c r="R6" s="82"/>
    </row>
    <row r="7" spans="1:18" s="85" customFormat="1" ht="16" x14ac:dyDescent="0.2">
      <c r="A7" s="79"/>
      <c r="B7" s="80" t="s">
        <v>7</v>
      </c>
      <c r="C7" s="80" t="s">
        <v>35</v>
      </c>
      <c r="D7" s="81">
        <f t="shared" si="0"/>
        <v>4010</v>
      </c>
      <c r="E7" s="157"/>
      <c r="F7" s="157"/>
      <c r="G7" s="83">
        <v>43662</v>
      </c>
      <c r="H7" s="83">
        <v>43713</v>
      </c>
      <c r="I7" s="82">
        <v>10000</v>
      </c>
      <c r="J7" s="84">
        <v>43770</v>
      </c>
      <c r="K7" s="83">
        <v>43811</v>
      </c>
      <c r="L7" s="82">
        <v>1100</v>
      </c>
      <c r="M7" s="83">
        <v>43852</v>
      </c>
      <c r="N7" s="83">
        <v>43894</v>
      </c>
      <c r="O7" s="82">
        <v>930</v>
      </c>
      <c r="P7" s="82"/>
      <c r="Q7" s="82"/>
      <c r="R7" s="82"/>
    </row>
    <row r="8" spans="1:18" s="85" customFormat="1" ht="16" x14ac:dyDescent="0.2">
      <c r="A8" s="79"/>
      <c r="B8" s="80" t="s">
        <v>8</v>
      </c>
      <c r="C8" s="80" t="s">
        <v>36</v>
      </c>
      <c r="D8" s="81">
        <f t="shared" si="0"/>
        <v>5373.333333333333</v>
      </c>
      <c r="E8" s="157"/>
      <c r="F8" s="157"/>
      <c r="G8" s="83">
        <v>43662</v>
      </c>
      <c r="H8" s="83">
        <v>43713</v>
      </c>
      <c r="I8" s="82">
        <v>14000</v>
      </c>
      <c r="J8" s="84">
        <v>43770</v>
      </c>
      <c r="K8" s="83">
        <v>43811</v>
      </c>
      <c r="L8" s="82">
        <v>1200</v>
      </c>
      <c r="M8" s="83">
        <v>43852</v>
      </c>
      <c r="N8" s="83">
        <v>43894</v>
      </c>
      <c r="O8" s="82">
        <v>920</v>
      </c>
      <c r="P8" s="82"/>
      <c r="Q8" s="82"/>
      <c r="R8" s="82"/>
    </row>
    <row r="9" spans="1:18" s="78" customFormat="1" ht="16" x14ac:dyDescent="0.2">
      <c r="A9" s="72" t="s">
        <v>233</v>
      </c>
      <c r="B9" s="73" t="s">
        <v>45</v>
      </c>
      <c r="C9" s="73" t="s">
        <v>47</v>
      </c>
      <c r="D9" s="74">
        <f t="shared" si="0"/>
        <v>750</v>
      </c>
      <c r="E9" s="156">
        <f>MAX(D9:D10)</f>
        <v>1403.3333333333333</v>
      </c>
      <c r="F9" s="156">
        <f>1500000/E9</f>
        <v>1068.8836104513064</v>
      </c>
      <c r="G9" s="76">
        <v>43662</v>
      </c>
      <c r="H9" s="76">
        <v>43713</v>
      </c>
      <c r="I9" s="75">
        <v>1300</v>
      </c>
      <c r="J9" s="77">
        <v>43770</v>
      </c>
      <c r="K9" s="76">
        <v>43811</v>
      </c>
      <c r="L9" s="75">
        <v>410</v>
      </c>
      <c r="M9" s="76">
        <v>43852</v>
      </c>
      <c r="N9" s="76">
        <v>43894</v>
      </c>
      <c r="O9" s="75">
        <v>540</v>
      </c>
      <c r="P9" s="75"/>
      <c r="Q9" s="75"/>
      <c r="R9" s="75"/>
    </row>
    <row r="10" spans="1:18" s="78" customFormat="1" ht="16" x14ac:dyDescent="0.2">
      <c r="A10" s="72"/>
      <c r="B10" s="73" t="s">
        <v>46</v>
      </c>
      <c r="C10" s="73" t="s">
        <v>37</v>
      </c>
      <c r="D10" s="74">
        <f t="shared" si="0"/>
        <v>1403.3333333333333</v>
      </c>
      <c r="E10" s="156"/>
      <c r="F10" s="156"/>
      <c r="G10" s="76">
        <v>43662</v>
      </c>
      <c r="H10" s="76">
        <v>43713</v>
      </c>
      <c r="I10" s="75">
        <v>3500</v>
      </c>
      <c r="J10" s="77">
        <v>43770</v>
      </c>
      <c r="K10" s="76">
        <v>43811</v>
      </c>
      <c r="L10" s="75">
        <v>290</v>
      </c>
      <c r="M10" s="76">
        <v>43852</v>
      </c>
      <c r="N10" s="76">
        <v>43894</v>
      </c>
      <c r="O10" s="75">
        <v>420</v>
      </c>
      <c r="P10" s="75"/>
      <c r="Q10" s="75"/>
      <c r="R10" s="75"/>
    </row>
    <row r="11" spans="1:18" s="85" customFormat="1" ht="16" x14ac:dyDescent="0.2">
      <c r="A11" s="79" t="s">
        <v>234</v>
      </c>
      <c r="B11" s="80" t="s">
        <v>9</v>
      </c>
      <c r="C11" s="80" t="s">
        <v>48</v>
      </c>
      <c r="D11" s="81">
        <f t="shared" si="0"/>
        <v>973.33333333333337</v>
      </c>
      <c r="E11" s="157">
        <f>MAX(D11:D12)</f>
        <v>2350</v>
      </c>
      <c r="F11" s="157">
        <f>1500000/E11</f>
        <v>638.29787234042556</v>
      </c>
      <c r="G11" s="83">
        <v>43662</v>
      </c>
      <c r="H11" s="83">
        <v>43713</v>
      </c>
      <c r="I11" s="82">
        <v>2000</v>
      </c>
      <c r="J11" s="84">
        <v>43770</v>
      </c>
      <c r="K11" s="83">
        <v>43811</v>
      </c>
      <c r="L11" s="82">
        <v>290</v>
      </c>
      <c r="M11" s="83">
        <v>43852</v>
      </c>
      <c r="N11" s="83">
        <v>43894</v>
      </c>
      <c r="O11" s="82">
        <v>630</v>
      </c>
      <c r="P11" s="82"/>
      <c r="Q11" s="82"/>
      <c r="R11" s="82"/>
    </row>
    <row r="12" spans="1:18" s="85" customFormat="1" ht="16" x14ac:dyDescent="0.2">
      <c r="A12" s="79"/>
      <c r="B12" s="80" t="s">
        <v>10</v>
      </c>
      <c r="C12" s="80" t="s">
        <v>49</v>
      </c>
      <c r="D12" s="81">
        <f t="shared" si="0"/>
        <v>2350</v>
      </c>
      <c r="E12" s="157"/>
      <c r="F12" s="157"/>
      <c r="G12" s="83">
        <v>43662</v>
      </c>
      <c r="H12" s="83">
        <v>43713</v>
      </c>
      <c r="I12" s="82">
        <v>2800</v>
      </c>
      <c r="J12" s="84">
        <v>43770</v>
      </c>
      <c r="K12" s="83"/>
      <c r="L12" s="82"/>
      <c r="M12" s="83">
        <v>43852</v>
      </c>
      <c r="N12" s="83">
        <v>43894</v>
      </c>
      <c r="O12" s="82">
        <v>1900</v>
      </c>
      <c r="P12" s="82"/>
      <c r="Q12" s="82"/>
      <c r="R12" s="82"/>
    </row>
    <row r="13" spans="1:18" x14ac:dyDescent="0.2">
      <c r="B13" s="5"/>
      <c r="C13" s="5"/>
      <c r="D13" s="86"/>
      <c r="E13" s="86"/>
      <c r="F13" s="86"/>
    </row>
    <row r="14" spans="1:18" x14ac:dyDescent="0.2">
      <c r="B14" s="5"/>
      <c r="C14" s="5"/>
      <c r="D14" s="86"/>
      <c r="E14" s="86"/>
      <c r="F14" s="86"/>
    </row>
    <row r="15" spans="1:18" x14ac:dyDescent="0.2">
      <c r="B15" s="5"/>
      <c r="C15" s="5"/>
      <c r="D15" s="86"/>
      <c r="E15" s="86"/>
      <c r="F15" s="86"/>
    </row>
    <row r="16" spans="1:18" x14ac:dyDescent="0.2">
      <c r="B16" s="5"/>
      <c r="C16" s="5"/>
      <c r="D16" s="86"/>
      <c r="E16" s="86"/>
      <c r="F16" s="86"/>
    </row>
    <row r="17" spans="2:6" x14ac:dyDescent="0.2">
      <c r="B17" s="5"/>
      <c r="C17" s="5"/>
      <c r="D17" s="86"/>
      <c r="E17" s="86"/>
      <c r="F17" s="86"/>
    </row>
    <row r="18" spans="2:6" x14ac:dyDescent="0.2">
      <c r="B18" s="5"/>
      <c r="C18" s="5"/>
      <c r="D18" s="86"/>
      <c r="E18" s="86"/>
      <c r="F18" s="86"/>
    </row>
    <row r="19" spans="2:6" x14ac:dyDescent="0.2">
      <c r="B19" s="5"/>
      <c r="C19" s="5"/>
      <c r="D19" s="86"/>
      <c r="E19" s="86"/>
      <c r="F19" s="86"/>
    </row>
    <row r="20" spans="2:6" x14ac:dyDescent="0.2">
      <c r="B20" s="5"/>
      <c r="C20" s="5"/>
      <c r="D20" s="86"/>
      <c r="E20" s="86"/>
      <c r="F20" s="86"/>
    </row>
    <row r="21" spans="2:6" x14ac:dyDescent="0.2">
      <c r="B21" s="5"/>
      <c r="C21" s="5"/>
      <c r="D21" s="86"/>
      <c r="E21" s="86"/>
      <c r="F21" s="86"/>
    </row>
    <row r="22" spans="2:6" ht="16" x14ac:dyDescent="0.2">
      <c r="B22" s="18"/>
      <c r="C22" s="18"/>
      <c r="D22" s="87"/>
      <c r="E22" s="87"/>
      <c r="F22" s="87"/>
    </row>
    <row r="23" spans="2:6" ht="16" x14ac:dyDescent="0.2">
      <c r="B23" s="18"/>
      <c r="C23" s="18"/>
      <c r="D23" s="87"/>
      <c r="E23" s="87"/>
      <c r="F23" s="87"/>
    </row>
    <row r="24" spans="2:6" ht="16" x14ac:dyDescent="0.2">
      <c r="B24" s="18"/>
      <c r="C24" s="18"/>
      <c r="D24" s="87"/>
      <c r="E24" s="87"/>
      <c r="F24" s="87"/>
    </row>
    <row r="25" spans="2:6" ht="16" x14ac:dyDescent="0.2">
      <c r="B25" s="18"/>
      <c r="C25" s="18"/>
      <c r="D25" s="87"/>
      <c r="E25" s="87"/>
      <c r="F25" s="87"/>
    </row>
    <row r="26" spans="2:6" ht="16" x14ac:dyDescent="0.2">
      <c r="B26" s="18"/>
      <c r="C26" s="18"/>
      <c r="D26" s="87"/>
      <c r="E26" s="87"/>
      <c r="F26" s="87"/>
    </row>
    <row r="27" spans="2:6" ht="16" x14ac:dyDescent="0.2">
      <c r="B27" s="18"/>
      <c r="C27" s="18"/>
      <c r="D27" s="87"/>
      <c r="E27" s="87"/>
      <c r="F27" s="87"/>
    </row>
    <row r="28" spans="2:6" ht="16" x14ac:dyDescent="0.2">
      <c r="B28" s="18"/>
      <c r="C28" s="18"/>
      <c r="D28" s="87"/>
      <c r="E28" s="87"/>
      <c r="F28" s="87"/>
    </row>
    <row r="29" spans="2:6" ht="16" x14ac:dyDescent="0.2">
      <c r="B29" s="18"/>
      <c r="C29" s="18"/>
      <c r="D29" s="87"/>
      <c r="E29" s="87"/>
      <c r="F29" s="87"/>
    </row>
    <row r="30" spans="2:6" ht="16" x14ac:dyDescent="0.2">
      <c r="B30" s="18"/>
      <c r="C30" s="18"/>
      <c r="D30" s="87"/>
      <c r="E30" s="87"/>
      <c r="F30" s="87"/>
    </row>
    <row r="31" spans="2:6" ht="16" x14ac:dyDescent="0.2">
      <c r="B31" s="18"/>
      <c r="C31" s="18"/>
      <c r="D31" s="87"/>
      <c r="E31" s="87"/>
      <c r="F31" s="87"/>
    </row>
    <row r="32" spans="2:6" ht="16" x14ac:dyDescent="0.2">
      <c r="B32" s="18"/>
      <c r="C32" s="18"/>
      <c r="D32" s="87"/>
      <c r="E32" s="87"/>
      <c r="F32" s="87"/>
    </row>
    <row r="33" spans="2:6" ht="16" x14ac:dyDescent="0.2">
      <c r="B33" s="18"/>
      <c r="C33" s="18"/>
      <c r="D33" s="87"/>
      <c r="E33" s="87"/>
      <c r="F33" s="87"/>
    </row>
    <row r="34" spans="2:6" ht="16" x14ac:dyDescent="0.2">
      <c r="B34" s="18"/>
      <c r="C34" s="18"/>
      <c r="D34" s="87"/>
      <c r="E34" s="87"/>
      <c r="F34" s="87"/>
    </row>
    <row r="35" spans="2:6" ht="16" x14ac:dyDescent="0.2">
      <c r="B35" s="18"/>
      <c r="C35" s="18"/>
      <c r="D35" s="87"/>
      <c r="E35" s="87"/>
      <c r="F35" s="87"/>
    </row>
    <row r="36" spans="2:6" ht="16" x14ac:dyDescent="0.2">
      <c r="B36" s="18"/>
      <c r="C36" s="18"/>
      <c r="D36" s="87"/>
      <c r="E36" s="87"/>
      <c r="F36" s="87"/>
    </row>
    <row r="37" spans="2:6" ht="16" x14ac:dyDescent="0.2">
      <c r="B37" s="18"/>
      <c r="C37" s="18"/>
      <c r="D37" s="87"/>
      <c r="E37" s="87"/>
      <c r="F37" s="87"/>
    </row>
    <row r="38" spans="2:6" ht="16" x14ac:dyDescent="0.2">
      <c r="B38" s="18"/>
      <c r="C38" s="18"/>
      <c r="D38" s="87"/>
      <c r="E38" s="87"/>
      <c r="F38" s="87"/>
    </row>
    <row r="39" spans="2:6" ht="16" x14ac:dyDescent="0.2">
      <c r="B39" s="18"/>
      <c r="C39" s="18"/>
      <c r="D39" s="87"/>
      <c r="E39" s="87"/>
      <c r="F39" s="87"/>
    </row>
    <row r="40" spans="2:6" ht="16" x14ac:dyDescent="0.2">
      <c r="B40" s="18"/>
      <c r="C40" s="18"/>
      <c r="D40" s="87"/>
      <c r="E40" s="87"/>
      <c r="F40" s="87"/>
    </row>
    <row r="41" spans="2:6" ht="16" x14ac:dyDescent="0.2">
      <c r="B41" s="18"/>
      <c r="C41" s="18"/>
      <c r="D41" s="87"/>
      <c r="E41" s="87"/>
      <c r="F41" s="87"/>
    </row>
    <row r="42" spans="2:6" ht="16" x14ac:dyDescent="0.2">
      <c r="B42" s="18"/>
      <c r="C42" s="18"/>
      <c r="D42" s="87"/>
      <c r="E42" s="87"/>
      <c r="F42" s="87"/>
    </row>
    <row r="43" spans="2:6" ht="16" x14ac:dyDescent="0.2">
      <c r="B43" s="18"/>
      <c r="C43" s="18"/>
      <c r="D43" s="87"/>
      <c r="E43" s="87"/>
      <c r="F43" s="87"/>
    </row>
    <row r="44" spans="2:6" ht="16" x14ac:dyDescent="0.2">
      <c r="B44" s="18"/>
      <c r="C44" s="18"/>
      <c r="D44" s="87"/>
      <c r="E44" s="87"/>
      <c r="F44" s="87"/>
    </row>
    <row r="45" spans="2:6" ht="16" x14ac:dyDescent="0.2">
      <c r="B45" s="18"/>
      <c r="C45" s="18"/>
      <c r="D45" s="87"/>
      <c r="E45" s="87"/>
      <c r="F45" s="87"/>
    </row>
    <row r="46" spans="2:6" ht="16" x14ac:dyDescent="0.2">
      <c r="B46" s="18"/>
      <c r="C46" s="18"/>
      <c r="D46" s="87"/>
      <c r="E46" s="87"/>
      <c r="F46" s="87"/>
    </row>
    <row r="47" spans="2:6" ht="16" x14ac:dyDescent="0.2">
      <c r="B47" s="18"/>
      <c r="C47" s="18"/>
      <c r="D47" s="87"/>
      <c r="E47" s="87"/>
      <c r="F47" s="87"/>
    </row>
    <row r="48" spans="2:6" ht="16" x14ac:dyDescent="0.2">
      <c r="B48" s="18"/>
      <c r="C48" s="18"/>
      <c r="D48" s="87"/>
      <c r="E48" s="87"/>
      <c r="F48" s="87"/>
    </row>
    <row r="49" spans="2:6" ht="16" x14ac:dyDescent="0.2">
      <c r="B49" s="18"/>
      <c r="C49" s="18"/>
      <c r="D49" s="87"/>
      <c r="E49" s="87"/>
      <c r="F49" s="87"/>
    </row>
    <row r="50" spans="2:6" ht="16" x14ac:dyDescent="0.2">
      <c r="B50" s="18"/>
      <c r="C50" s="18"/>
      <c r="D50" s="87"/>
      <c r="E50" s="87"/>
      <c r="F50" s="87"/>
    </row>
    <row r="51" spans="2:6" ht="16" x14ac:dyDescent="0.2">
      <c r="B51" s="18"/>
      <c r="C51" s="18"/>
      <c r="D51" s="87"/>
      <c r="E51" s="87"/>
      <c r="F51" s="87"/>
    </row>
    <row r="52" spans="2:6" ht="16" x14ac:dyDescent="0.2">
      <c r="B52" s="18"/>
      <c r="C52" s="18"/>
      <c r="D52" s="87"/>
      <c r="E52" s="87"/>
      <c r="F52" s="87"/>
    </row>
    <row r="53" spans="2:6" ht="16" x14ac:dyDescent="0.2">
      <c r="B53" s="18"/>
      <c r="C53" s="18"/>
      <c r="D53" s="87"/>
      <c r="E53" s="87"/>
      <c r="F53" s="87"/>
    </row>
    <row r="54" spans="2:6" ht="16" x14ac:dyDescent="0.2">
      <c r="B54" s="18"/>
      <c r="C54" s="18"/>
      <c r="D54" s="87"/>
      <c r="E54" s="87"/>
      <c r="F54" s="87"/>
    </row>
    <row r="55" spans="2:6" ht="16" x14ac:dyDescent="0.2">
      <c r="B55" s="18"/>
      <c r="C55" s="18"/>
      <c r="D55" s="87"/>
      <c r="E55" s="87"/>
      <c r="F55" s="87"/>
    </row>
    <row r="56" spans="2:6" ht="16" x14ac:dyDescent="0.2">
      <c r="B56" s="18"/>
      <c r="C56" s="18"/>
      <c r="D56" s="87"/>
      <c r="E56" s="87"/>
      <c r="F56" s="87"/>
    </row>
    <row r="57" spans="2:6" ht="16" x14ac:dyDescent="0.2">
      <c r="B57" s="18"/>
      <c r="C57" s="18"/>
      <c r="D57" s="87"/>
      <c r="E57" s="87"/>
      <c r="F57" s="87"/>
    </row>
    <row r="58" spans="2:6" ht="16" x14ac:dyDescent="0.2">
      <c r="B58" s="18"/>
      <c r="C58" s="18"/>
      <c r="D58" s="87"/>
      <c r="E58" s="87"/>
      <c r="F58" s="87"/>
    </row>
    <row r="59" spans="2:6" ht="16" x14ac:dyDescent="0.2">
      <c r="B59" s="18"/>
      <c r="C59" s="18"/>
      <c r="D59" s="87"/>
      <c r="E59" s="87"/>
      <c r="F59" s="87"/>
    </row>
    <row r="60" spans="2:6" ht="16" x14ac:dyDescent="0.2">
      <c r="B60" s="18"/>
      <c r="C60" s="18"/>
      <c r="D60" s="87"/>
      <c r="E60" s="87"/>
      <c r="F60" s="87"/>
    </row>
    <row r="61" spans="2:6" ht="16" x14ac:dyDescent="0.2">
      <c r="B61" s="18"/>
      <c r="C61" s="18"/>
      <c r="D61" s="87"/>
      <c r="E61" s="87"/>
      <c r="F61" s="87"/>
    </row>
    <row r="62" spans="2:6" ht="16" x14ac:dyDescent="0.2">
      <c r="B62" s="18"/>
      <c r="C62" s="18"/>
      <c r="D62" s="87"/>
      <c r="E62" s="87"/>
      <c r="F62" s="87"/>
    </row>
    <row r="63" spans="2:6" ht="16" x14ac:dyDescent="0.2">
      <c r="B63" s="18"/>
      <c r="C63" s="18"/>
      <c r="D63" s="87"/>
      <c r="E63" s="87"/>
      <c r="F63" s="87"/>
    </row>
    <row r="64" spans="2:6" ht="16" x14ac:dyDescent="0.2">
      <c r="B64" s="18"/>
      <c r="C64" s="18"/>
      <c r="D64" s="87"/>
      <c r="E64" s="87"/>
      <c r="F64" s="87"/>
    </row>
    <row r="65" spans="2:6" ht="16" x14ac:dyDescent="0.2">
      <c r="B65" s="18"/>
      <c r="C65" s="18"/>
      <c r="D65" s="87"/>
      <c r="E65" s="87"/>
      <c r="F65" s="87"/>
    </row>
    <row r="66" spans="2:6" ht="16" x14ac:dyDescent="0.2">
      <c r="B66" s="18"/>
      <c r="C66" s="18"/>
      <c r="D66" s="87"/>
      <c r="E66" s="87"/>
      <c r="F66" s="87"/>
    </row>
    <row r="67" spans="2:6" ht="16" x14ac:dyDescent="0.2">
      <c r="B67" s="18"/>
      <c r="C67" s="18"/>
      <c r="D67" s="87"/>
      <c r="E67" s="87"/>
      <c r="F67" s="87"/>
    </row>
    <row r="68" spans="2:6" ht="16" x14ac:dyDescent="0.2">
      <c r="B68" s="18"/>
      <c r="C68" s="18"/>
      <c r="D68" s="87"/>
      <c r="E68" s="87"/>
      <c r="F68" s="87"/>
    </row>
    <row r="69" spans="2:6" ht="16" x14ac:dyDescent="0.2">
      <c r="B69" s="18"/>
      <c r="C69" s="18"/>
      <c r="D69" s="87"/>
      <c r="E69" s="87"/>
      <c r="F69" s="87"/>
    </row>
    <row r="70" spans="2:6" ht="16" x14ac:dyDescent="0.2">
      <c r="B70" s="18"/>
      <c r="C70" s="18"/>
      <c r="D70" s="87"/>
      <c r="E70" s="87"/>
      <c r="F70" s="87"/>
    </row>
    <row r="71" spans="2:6" ht="16" x14ac:dyDescent="0.2">
      <c r="B71" s="18"/>
      <c r="C71" s="18"/>
      <c r="D71" s="87"/>
      <c r="E71" s="87"/>
      <c r="F71" s="87"/>
    </row>
    <row r="72" spans="2:6" ht="16" x14ac:dyDescent="0.2">
      <c r="B72" s="18"/>
      <c r="C72" s="18"/>
      <c r="D72" s="87"/>
      <c r="E72" s="87"/>
      <c r="F72" s="87"/>
    </row>
    <row r="73" spans="2:6" ht="16" x14ac:dyDescent="0.2">
      <c r="B73" s="18"/>
      <c r="C73" s="18"/>
      <c r="D73" s="87"/>
      <c r="E73" s="87"/>
      <c r="F73" s="87"/>
    </row>
    <row r="74" spans="2:6" ht="16" x14ac:dyDescent="0.2">
      <c r="B74" s="18"/>
      <c r="C74" s="18"/>
      <c r="D74" s="87"/>
      <c r="E74" s="87"/>
      <c r="F74" s="87"/>
    </row>
    <row r="75" spans="2:6" ht="16" x14ac:dyDescent="0.2">
      <c r="B75" s="18"/>
      <c r="C75" s="18"/>
      <c r="D75" s="87"/>
      <c r="E75" s="87"/>
      <c r="F75" s="87"/>
    </row>
    <row r="76" spans="2:6" ht="16" x14ac:dyDescent="0.2">
      <c r="B76" s="18"/>
      <c r="C76" s="18"/>
      <c r="D76" s="87"/>
      <c r="E76" s="87"/>
      <c r="F76" s="87"/>
    </row>
    <row r="77" spans="2:6" ht="16" x14ac:dyDescent="0.2">
      <c r="B77" s="18"/>
      <c r="C77" s="18"/>
      <c r="D77" s="87"/>
      <c r="E77" s="87"/>
      <c r="F77" s="87"/>
    </row>
    <row r="78" spans="2:6" ht="16" x14ac:dyDescent="0.2">
      <c r="B78" s="18"/>
      <c r="C78" s="18"/>
      <c r="D78" s="87"/>
      <c r="E78" s="87"/>
      <c r="F78" s="87"/>
    </row>
    <row r="79" spans="2:6" ht="16" x14ac:dyDescent="0.2">
      <c r="B79" s="18"/>
      <c r="C79" s="18"/>
      <c r="D79" s="87"/>
      <c r="E79" s="87"/>
      <c r="F79" s="87"/>
    </row>
    <row r="80" spans="2:6" ht="16" x14ac:dyDescent="0.2">
      <c r="B80" s="18"/>
      <c r="C80" s="18"/>
      <c r="D80" s="87"/>
      <c r="E80" s="87"/>
      <c r="F80" s="87"/>
    </row>
    <row r="81" spans="2:6" ht="16" x14ac:dyDescent="0.2">
      <c r="B81" s="18"/>
      <c r="C81" s="18"/>
      <c r="D81" s="87"/>
      <c r="E81" s="87"/>
      <c r="F81" s="87"/>
    </row>
    <row r="82" spans="2:6" ht="16" x14ac:dyDescent="0.2">
      <c r="B82" s="18"/>
      <c r="C82" s="18"/>
      <c r="D82" s="87"/>
      <c r="E82" s="87"/>
      <c r="F82" s="87"/>
    </row>
    <row r="83" spans="2:6" ht="16" x14ac:dyDescent="0.2">
      <c r="B83" s="18"/>
      <c r="C83" s="18"/>
      <c r="D83" s="87"/>
      <c r="E83" s="87"/>
      <c r="F83" s="87"/>
    </row>
    <row r="84" spans="2:6" ht="16" x14ac:dyDescent="0.2">
      <c r="B84" s="18"/>
      <c r="C84" s="18"/>
      <c r="D84" s="87"/>
      <c r="E84" s="87"/>
      <c r="F84" s="87"/>
    </row>
    <row r="85" spans="2:6" ht="16" x14ac:dyDescent="0.2">
      <c r="B85" s="18"/>
      <c r="C85" s="18"/>
      <c r="D85" s="87"/>
      <c r="E85" s="87"/>
      <c r="F85" s="87"/>
    </row>
    <row r="86" spans="2:6" ht="16" x14ac:dyDescent="0.2">
      <c r="B86" s="18"/>
      <c r="C86" s="18"/>
      <c r="D86" s="87"/>
      <c r="E86" s="87"/>
      <c r="F86" s="87"/>
    </row>
    <row r="87" spans="2:6" ht="16" x14ac:dyDescent="0.2">
      <c r="B87" s="18"/>
      <c r="C87" s="18"/>
      <c r="D87" s="87"/>
      <c r="E87" s="87"/>
      <c r="F87" s="87"/>
    </row>
    <row r="88" spans="2:6" ht="16" x14ac:dyDescent="0.2">
      <c r="B88" s="18"/>
      <c r="C88" s="18"/>
      <c r="D88" s="87"/>
      <c r="E88" s="87"/>
      <c r="F88" s="87"/>
    </row>
    <row r="89" spans="2:6" ht="16" x14ac:dyDescent="0.2">
      <c r="B89" s="18"/>
      <c r="C89" s="18"/>
      <c r="D89" s="87"/>
      <c r="E89" s="87"/>
      <c r="F89" s="87"/>
    </row>
    <row r="90" spans="2:6" ht="16" x14ac:dyDescent="0.2">
      <c r="B90" s="18"/>
      <c r="C90" s="18"/>
      <c r="D90" s="87"/>
      <c r="E90" s="87"/>
      <c r="F90" s="87"/>
    </row>
    <row r="91" spans="2:6" ht="16" x14ac:dyDescent="0.2">
      <c r="B91" s="18"/>
      <c r="C91" s="18"/>
      <c r="D91" s="87"/>
      <c r="E91" s="87"/>
      <c r="F91" s="87"/>
    </row>
    <row r="92" spans="2:6" ht="16" x14ac:dyDescent="0.2">
      <c r="B92" s="18"/>
      <c r="C92" s="18"/>
      <c r="D92" s="87"/>
      <c r="E92" s="87"/>
      <c r="F92" s="87"/>
    </row>
    <row r="93" spans="2:6" ht="16" x14ac:dyDescent="0.2">
      <c r="B93" s="18"/>
      <c r="C93" s="18"/>
      <c r="D93" s="87"/>
      <c r="E93" s="87"/>
      <c r="F93" s="87"/>
    </row>
    <row r="94" spans="2:6" ht="16" x14ac:dyDescent="0.2">
      <c r="B94" s="18"/>
      <c r="C94" s="18"/>
      <c r="D94" s="87"/>
      <c r="E94" s="87"/>
      <c r="F94" s="87"/>
    </row>
    <row r="95" spans="2:6" ht="16" x14ac:dyDescent="0.2">
      <c r="B95" s="18"/>
      <c r="C95" s="18"/>
      <c r="D95" s="87"/>
      <c r="E95" s="87"/>
      <c r="F95" s="87"/>
    </row>
    <row r="96" spans="2:6" ht="16" x14ac:dyDescent="0.2">
      <c r="B96" s="18"/>
      <c r="C96" s="18"/>
      <c r="D96" s="87"/>
      <c r="E96" s="87"/>
      <c r="F96" s="87"/>
    </row>
    <row r="97" spans="2:6" ht="16" x14ac:dyDescent="0.2">
      <c r="B97" s="18"/>
      <c r="C97" s="18"/>
      <c r="D97" s="87"/>
      <c r="E97" s="87"/>
      <c r="F97" s="87"/>
    </row>
    <row r="98" spans="2:6" ht="16" x14ac:dyDescent="0.2">
      <c r="B98" s="18"/>
      <c r="C98" s="18"/>
      <c r="D98" s="87"/>
      <c r="E98" s="87"/>
      <c r="F98" s="87"/>
    </row>
    <row r="99" spans="2:6" ht="16" x14ac:dyDescent="0.2">
      <c r="B99" s="18"/>
      <c r="C99" s="18"/>
      <c r="D99" s="87"/>
      <c r="E99" s="87"/>
      <c r="F99" s="87"/>
    </row>
    <row r="100" spans="2:6" ht="16" x14ac:dyDescent="0.2">
      <c r="B100" s="18"/>
      <c r="C100" s="18"/>
      <c r="D100" s="87"/>
      <c r="E100" s="87"/>
      <c r="F100" s="87"/>
    </row>
    <row r="101" spans="2:6" ht="16" x14ac:dyDescent="0.2">
      <c r="B101" s="18"/>
      <c r="C101" s="18"/>
      <c r="D101" s="87"/>
      <c r="E101" s="87"/>
      <c r="F101" s="87"/>
    </row>
    <row r="102" spans="2:6" ht="16" x14ac:dyDescent="0.2">
      <c r="B102" s="18"/>
      <c r="C102" s="18"/>
      <c r="D102" s="87"/>
      <c r="E102" s="87"/>
      <c r="F102" s="87"/>
    </row>
    <row r="103" spans="2:6" ht="16" x14ac:dyDescent="0.2">
      <c r="B103" s="18"/>
      <c r="C103" s="18"/>
      <c r="D103" s="87"/>
      <c r="E103" s="87"/>
      <c r="F103" s="87"/>
    </row>
    <row r="104" spans="2:6" ht="16" x14ac:dyDescent="0.2">
      <c r="B104" s="18"/>
      <c r="C104" s="18"/>
      <c r="D104" s="87"/>
      <c r="E104" s="87"/>
      <c r="F104" s="87"/>
    </row>
    <row r="105" spans="2:6" ht="16" x14ac:dyDescent="0.2">
      <c r="B105" s="18"/>
      <c r="C105" s="18"/>
      <c r="D105" s="87"/>
      <c r="E105" s="87"/>
      <c r="F105" s="87"/>
    </row>
    <row r="106" spans="2:6" ht="16" x14ac:dyDescent="0.2">
      <c r="B106" s="18"/>
      <c r="C106" s="18"/>
      <c r="D106" s="87"/>
      <c r="E106" s="87"/>
      <c r="F106" s="87"/>
    </row>
    <row r="107" spans="2:6" ht="16" x14ac:dyDescent="0.2">
      <c r="B107" s="18"/>
      <c r="C107" s="18"/>
      <c r="D107" s="87"/>
      <c r="E107" s="87"/>
      <c r="F107" s="87"/>
    </row>
    <row r="108" spans="2:6" ht="16" x14ac:dyDescent="0.2">
      <c r="B108" s="18"/>
      <c r="C108" s="18"/>
      <c r="D108" s="87"/>
      <c r="E108" s="87"/>
      <c r="F108" s="87"/>
    </row>
    <row r="109" spans="2:6" ht="16" x14ac:dyDescent="0.2">
      <c r="B109" s="18"/>
      <c r="C109" s="18"/>
      <c r="D109" s="87"/>
      <c r="E109" s="87"/>
      <c r="F109" s="87"/>
    </row>
    <row r="110" spans="2:6" ht="16" x14ac:dyDescent="0.2">
      <c r="B110" s="18"/>
      <c r="C110" s="18"/>
      <c r="D110" s="87"/>
      <c r="E110" s="87"/>
      <c r="F110" s="87"/>
    </row>
    <row r="111" spans="2:6" ht="16" x14ac:dyDescent="0.2">
      <c r="B111" s="18"/>
      <c r="C111" s="18"/>
      <c r="D111" s="87"/>
      <c r="E111" s="87"/>
      <c r="F111" s="87"/>
    </row>
    <row r="112" spans="2:6" ht="16" x14ac:dyDescent="0.2">
      <c r="B112" s="18"/>
      <c r="C112" s="18"/>
      <c r="D112" s="87"/>
      <c r="E112" s="87"/>
      <c r="F112" s="87"/>
    </row>
    <row r="113" spans="2:6" ht="16" x14ac:dyDescent="0.2">
      <c r="B113" s="18"/>
      <c r="C113" s="18"/>
      <c r="D113" s="87"/>
      <c r="E113" s="87"/>
      <c r="F113" s="87"/>
    </row>
    <row r="114" spans="2:6" ht="16" x14ac:dyDescent="0.2">
      <c r="B114" s="18"/>
      <c r="C114" s="18"/>
      <c r="D114" s="87"/>
      <c r="E114" s="87"/>
      <c r="F114" s="87"/>
    </row>
    <row r="115" spans="2:6" ht="16" x14ac:dyDescent="0.2">
      <c r="B115" s="18"/>
      <c r="C115" s="18"/>
      <c r="D115" s="87"/>
      <c r="E115" s="87"/>
      <c r="F115" s="87"/>
    </row>
    <row r="116" spans="2:6" ht="16" x14ac:dyDescent="0.2">
      <c r="B116" s="18"/>
      <c r="C116" s="18"/>
      <c r="D116" s="87"/>
      <c r="E116" s="87"/>
      <c r="F116" s="87"/>
    </row>
    <row r="117" spans="2:6" ht="16" x14ac:dyDescent="0.2">
      <c r="B117" s="18"/>
      <c r="C117" s="18"/>
      <c r="D117" s="87"/>
      <c r="E117" s="87"/>
      <c r="F117" s="87"/>
    </row>
    <row r="118" spans="2:6" ht="16" x14ac:dyDescent="0.2">
      <c r="B118" s="18"/>
      <c r="C118" s="18"/>
      <c r="D118" s="87"/>
      <c r="E118" s="87"/>
      <c r="F118" s="87"/>
    </row>
    <row r="119" spans="2:6" ht="16" x14ac:dyDescent="0.2">
      <c r="B119" s="18"/>
      <c r="C119" s="18"/>
      <c r="D119" s="87"/>
      <c r="E119" s="87"/>
      <c r="F119" s="87"/>
    </row>
    <row r="120" spans="2:6" ht="16" x14ac:dyDescent="0.2">
      <c r="B120" s="18"/>
      <c r="C120" s="18"/>
      <c r="D120" s="87"/>
      <c r="E120" s="87"/>
      <c r="F120" s="87"/>
    </row>
    <row r="121" spans="2:6" ht="16" x14ac:dyDescent="0.2">
      <c r="B121" s="18"/>
      <c r="C121" s="18"/>
      <c r="D121" s="87"/>
      <c r="E121" s="87"/>
      <c r="F121" s="87"/>
    </row>
    <row r="122" spans="2:6" ht="16" x14ac:dyDescent="0.2">
      <c r="B122" s="18"/>
      <c r="C122" s="18"/>
      <c r="D122" s="87"/>
      <c r="E122" s="87"/>
      <c r="F122" s="87"/>
    </row>
    <row r="123" spans="2:6" ht="16" x14ac:dyDescent="0.2">
      <c r="B123" s="18"/>
      <c r="C123" s="18"/>
      <c r="D123" s="87"/>
      <c r="E123" s="87"/>
      <c r="F123" s="87"/>
    </row>
    <row r="124" spans="2:6" ht="16" x14ac:dyDescent="0.2">
      <c r="B124" s="18"/>
      <c r="C124" s="18"/>
      <c r="D124" s="87"/>
      <c r="E124" s="87"/>
      <c r="F124" s="87"/>
    </row>
    <row r="125" spans="2:6" ht="16" x14ac:dyDescent="0.2">
      <c r="B125" s="18"/>
      <c r="C125" s="18"/>
      <c r="D125" s="87"/>
      <c r="E125" s="87"/>
      <c r="F125" s="87"/>
    </row>
    <row r="126" spans="2:6" ht="16" x14ac:dyDescent="0.2">
      <c r="B126" s="18"/>
      <c r="C126" s="18"/>
      <c r="D126" s="87"/>
      <c r="E126" s="87"/>
      <c r="F126" s="87"/>
    </row>
    <row r="127" spans="2:6" ht="16" x14ac:dyDescent="0.2">
      <c r="B127" s="18"/>
      <c r="C127" s="18"/>
      <c r="D127" s="87"/>
      <c r="E127" s="87"/>
      <c r="F127" s="87"/>
    </row>
    <row r="128" spans="2:6" ht="16" x14ac:dyDescent="0.2">
      <c r="B128" s="18"/>
      <c r="C128" s="18"/>
      <c r="D128" s="87"/>
      <c r="E128" s="87"/>
      <c r="F128" s="87"/>
    </row>
    <row r="129" spans="2:6" ht="16" x14ac:dyDescent="0.2">
      <c r="B129" s="18"/>
      <c r="C129" s="18"/>
      <c r="D129" s="87"/>
      <c r="E129" s="87"/>
      <c r="F129" s="87"/>
    </row>
    <row r="130" spans="2:6" ht="16" x14ac:dyDescent="0.2">
      <c r="B130" s="18"/>
      <c r="C130" s="18"/>
      <c r="D130" s="87"/>
      <c r="E130" s="87"/>
      <c r="F130" s="87"/>
    </row>
    <row r="131" spans="2:6" ht="16" x14ac:dyDescent="0.2">
      <c r="B131" s="18"/>
      <c r="C131" s="18"/>
      <c r="D131" s="87"/>
      <c r="E131" s="87"/>
      <c r="F131" s="87"/>
    </row>
    <row r="132" spans="2:6" ht="16" x14ac:dyDescent="0.2">
      <c r="B132" s="18"/>
      <c r="C132" s="18"/>
      <c r="D132" s="87"/>
      <c r="E132" s="87"/>
      <c r="F132" s="87"/>
    </row>
    <row r="133" spans="2:6" ht="16" x14ac:dyDescent="0.2">
      <c r="B133" s="18"/>
      <c r="C133" s="18"/>
      <c r="D133" s="87"/>
      <c r="E133" s="87"/>
      <c r="F133" s="87"/>
    </row>
    <row r="134" spans="2:6" ht="16" x14ac:dyDescent="0.2">
      <c r="B134" s="18"/>
      <c r="C134" s="18"/>
      <c r="D134" s="87"/>
      <c r="E134" s="87"/>
      <c r="F134" s="87"/>
    </row>
    <row r="135" spans="2:6" ht="16" x14ac:dyDescent="0.2">
      <c r="B135" s="18"/>
      <c r="C135" s="18"/>
      <c r="D135" s="87"/>
      <c r="E135" s="87"/>
      <c r="F135" s="87"/>
    </row>
    <row r="136" spans="2:6" ht="16" x14ac:dyDescent="0.2">
      <c r="B136" s="18"/>
      <c r="C136" s="18"/>
      <c r="D136" s="87"/>
      <c r="E136" s="87"/>
      <c r="F136" s="87"/>
    </row>
    <row r="137" spans="2:6" ht="16" x14ac:dyDescent="0.2">
      <c r="B137" s="18"/>
      <c r="C137" s="18"/>
      <c r="D137" s="87"/>
      <c r="E137" s="87"/>
      <c r="F137" s="87"/>
    </row>
    <row r="138" spans="2:6" ht="16" x14ac:dyDescent="0.2">
      <c r="B138" s="18"/>
      <c r="C138" s="18"/>
      <c r="D138" s="87"/>
      <c r="E138" s="87"/>
      <c r="F138" s="87"/>
    </row>
    <row r="139" spans="2:6" ht="16" x14ac:dyDescent="0.2">
      <c r="B139" s="18"/>
      <c r="C139" s="18"/>
      <c r="D139" s="87"/>
      <c r="E139" s="87"/>
      <c r="F139" s="87"/>
    </row>
    <row r="140" spans="2:6" ht="16" x14ac:dyDescent="0.2">
      <c r="B140" s="18"/>
      <c r="C140" s="18"/>
      <c r="D140" s="87"/>
      <c r="E140" s="87"/>
      <c r="F140" s="87"/>
    </row>
    <row r="141" spans="2:6" ht="16" x14ac:dyDescent="0.2">
      <c r="B141" s="18"/>
      <c r="C141" s="18"/>
      <c r="D141" s="87"/>
      <c r="E141" s="87"/>
      <c r="F141" s="87"/>
    </row>
    <row r="142" spans="2:6" ht="16" x14ac:dyDescent="0.2">
      <c r="B142" s="18"/>
      <c r="C142" s="18"/>
      <c r="D142" s="87"/>
      <c r="E142" s="87"/>
      <c r="F142" s="87"/>
    </row>
    <row r="143" spans="2:6" ht="16" x14ac:dyDescent="0.2">
      <c r="B143" s="18"/>
      <c r="C143" s="18"/>
      <c r="D143" s="87"/>
      <c r="E143" s="87"/>
      <c r="F143" s="87"/>
    </row>
    <row r="144" spans="2:6" ht="16" x14ac:dyDescent="0.2">
      <c r="B144" s="18"/>
      <c r="C144" s="18"/>
      <c r="D144" s="87"/>
      <c r="E144" s="87"/>
      <c r="F144" s="87"/>
    </row>
    <row r="145" spans="2:6" ht="16" x14ac:dyDescent="0.2">
      <c r="B145" s="18"/>
      <c r="C145" s="18"/>
      <c r="D145" s="87"/>
      <c r="E145" s="87"/>
      <c r="F145" s="87"/>
    </row>
    <row r="146" spans="2:6" ht="16" x14ac:dyDescent="0.2">
      <c r="B146" s="18"/>
      <c r="C146" s="18"/>
      <c r="D146" s="87"/>
      <c r="E146" s="87"/>
      <c r="F146" s="87"/>
    </row>
    <row r="147" spans="2:6" ht="16" x14ac:dyDescent="0.2">
      <c r="B147" s="18"/>
      <c r="C147" s="18"/>
      <c r="D147" s="87"/>
      <c r="E147" s="87"/>
      <c r="F147" s="87"/>
    </row>
    <row r="148" spans="2:6" ht="16" x14ac:dyDescent="0.2">
      <c r="B148" s="18"/>
      <c r="C148" s="18"/>
      <c r="D148" s="87"/>
      <c r="E148" s="87"/>
      <c r="F148" s="87"/>
    </row>
    <row r="149" spans="2:6" ht="16" x14ac:dyDescent="0.2">
      <c r="B149" s="18"/>
      <c r="C149" s="18"/>
      <c r="D149" s="87"/>
      <c r="E149" s="87"/>
      <c r="F149" s="87"/>
    </row>
    <row r="150" spans="2:6" ht="16" x14ac:dyDescent="0.2">
      <c r="B150" s="18"/>
      <c r="C150" s="18"/>
      <c r="D150" s="87"/>
      <c r="E150" s="87"/>
      <c r="F150" s="87"/>
    </row>
    <row r="151" spans="2:6" ht="16" x14ac:dyDescent="0.2">
      <c r="B151" s="18"/>
      <c r="C151" s="18"/>
      <c r="D151" s="87"/>
      <c r="E151" s="87"/>
      <c r="F151" s="87"/>
    </row>
    <row r="152" spans="2:6" ht="16" x14ac:dyDescent="0.2">
      <c r="B152" s="18"/>
      <c r="C152" s="18"/>
      <c r="D152" s="87"/>
      <c r="E152" s="87"/>
      <c r="F152" s="87"/>
    </row>
    <row r="153" spans="2:6" ht="16" x14ac:dyDescent="0.2">
      <c r="B153" s="18"/>
      <c r="C153" s="18"/>
      <c r="D153" s="87"/>
      <c r="E153" s="87"/>
      <c r="F153" s="87"/>
    </row>
    <row r="154" spans="2:6" ht="16" x14ac:dyDescent="0.2">
      <c r="B154" s="18"/>
      <c r="C154" s="18"/>
      <c r="D154" s="87"/>
      <c r="E154" s="87"/>
      <c r="F154" s="87"/>
    </row>
    <row r="155" spans="2:6" ht="16" x14ac:dyDescent="0.2">
      <c r="B155" s="18"/>
      <c r="C155" s="18"/>
      <c r="D155" s="87"/>
      <c r="E155" s="87"/>
      <c r="F155" s="87"/>
    </row>
    <row r="156" spans="2:6" ht="16" x14ac:dyDescent="0.2">
      <c r="B156" s="18"/>
      <c r="C156" s="18"/>
      <c r="D156" s="87"/>
      <c r="E156" s="87"/>
      <c r="F156" s="87"/>
    </row>
    <row r="157" spans="2:6" ht="16" x14ac:dyDescent="0.2">
      <c r="B157" s="18"/>
      <c r="C157" s="18"/>
      <c r="D157" s="87"/>
      <c r="E157" s="87"/>
      <c r="F157" s="87"/>
    </row>
    <row r="158" spans="2:6" ht="16" x14ac:dyDescent="0.2">
      <c r="B158" s="18"/>
      <c r="C158" s="18"/>
      <c r="D158" s="87"/>
      <c r="E158" s="87"/>
      <c r="F158" s="87"/>
    </row>
    <row r="159" spans="2:6" ht="16" x14ac:dyDescent="0.2">
      <c r="B159" s="18"/>
      <c r="C159" s="18"/>
      <c r="D159" s="87"/>
      <c r="E159" s="87"/>
      <c r="F159" s="87"/>
    </row>
    <row r="160" spans="2:6" ht="16" x14ac:dyDescent="0.2">
      <c r="B160" s="18"/>
      <c r="C160" s="18"/>
      <c r="D160" s="87"/>
      <c r="E160" s="87"/>
      <c r="F160" s="87"/>
    </row>
    <row r="161" spans="2:6" ht="16" x14ac:dyDescent="0.2">
      <c r="B161" s="18"/>
      <c r="C161" s="18"/>
      <c r="D161" s="87"/>
      <c r="E161" s="87"/>
      <c r="F161" s="87"/>
    </row>
    <row r="162" spans="2:6" ht="16" x14ac:dyDescent="0.2">
      <c r="B162" s="18"/>
      <c r="C162" s="18"/>
      <c r="D162" s="87"/>
      <c r="E162" s="87"/>
      <c r="F162" s="87"/>
    </row>
    <row r="163" spans="2:6" ht="16" x14ac:dyDescent="0.2">
      <c r="B163" s="18"/>
      <c r="C163" s="18"/>
      <c r="D163" s="87"/>
      <c r="E163" s="87"/>
      <c r="F163" s="87"/>
    </row>
    <row r="164" spans="2:6" ht="16" x14ac:dyDescent="0.2">
      <c r="B164" s="18"/>
      <c r="C164" s="18"/>
      <c r="D164" s="87"/>
      <c r="E164" s="87"/>
      <c r="F164" s="87"/>
    </row>
    <row r="165" spans="2:6" ht="16" x14ac:dyDescent="0.2">
      <c r="B165" s="18"/>
      <c r="C165" s="18"/>
      <c r="D165" s="87"/>
      <c r="E165" s="87"/>
      <c r="F165" s="87"/>
    </row>
    <row r="166" spans="2:6" ht="16" x14ac:dyDescent="0.2">
      <c r="B166" s="18"/>
      <c r="C166" s="18"/>
      <c r="D166" s="87"/>
      <c r="E166" s="87"/>
      <c r="F166" s="87"/>
    </row>
    <row r="167" spans="2:6" ht="16" x14ac:dyDescent="0.2">
      <c r="B167" s="18"/>
      <c r="C167" s="18"/>
      <c r="D167" s="87"/>
      <c r="E167" s="87"/>
      <c r="F167" s="87"/>
    </row>
    <row r="168" spans="2:6" ht="16" x14ac:dyDescent="0.2">
      <c r="B168" s="18"/>
      <c r="C168" s="18"/>
      <c r="D168" s="87"/>
      <c r="E168" s="87"/>
      <c r="F168" s="87"/>
    </row>
    <row r="169" spans="2:6" ht="16" x14ac:dyDescent="0.2">
      <c r="B169" s="18"/>
      <c r="C169" s="18"/>
      <c r="D169" s="87"/>
      <c r="E169" s="87"/>
      <c r="F169" s="87"/>
    </row>
    <row r="170" spans="2:6" ht="16" x14ac:dyDescent="0.2">
      <c r="B170" s="18"/>
      <c r="C170" s="18"/>
      <c r="D170" s="87"/>
      <c r="E170" s="87"/>
      <c r="F170" s="87"/>
    </row>
    <row r="171" spans="2:6" ht="16" x14ac:dyDescent="0.2">
      <c r="B171" s="18"/>
      <c r="C171" s="18"/>
      <c r="D171" s="87"/>
      <c r="E171" s="87"/>
      <c r="F171" s="87"/>
    </row>
    <row r="172" spans="2:6" ht="16" x14ac:dyDescent="0.2">
      <c r="B172" s="18"/>
      <c r="C172" s="18"/>
      <c r="D172" s="87"/>
      <c r="E172" s="87"/>
      <c r="F172" s="87"/>
    </row>
    <row r="173" spans="2:6" ht="16" x14ac:dyDescent="0.2">
      <c r="B173" s="18"/>
      <c r="C173" s="18"/>
      <c r="D173" s="87"/>
      <c r="E173" s="87"/>
      <c r="F173" s="87"/>
    </row>
    <row r="174" spans="2:6" ht="16" x14ac:dyDescent="0.2">
      <c r="B174" s="18"/>
      <c r="C174" s="18"/>
      <c r="D174" s="87"/>
      <c r="E174" s="87"/>
      <c r="F174" s="87"/>
    </row>
    <row r="175" spans="2:6" ht="16" x14ac:dyDescent="0.2">
      <c r="B175" s="18"/>
      <c r="C175" s="18"/>
      <c r="D175" s="87"/>
      <c r="E175" s="87"/>
      <c r="F175" s="87"/>
    </row>
    <row r="176" spans="2:6" ht="16" x14ac:dyDescent="0.2">
      <c r="B176" s="18"/>
      <c r="C176" s="18"/>
      <c r="D176" s="87"/>
      <c r="E176" s="87"/>
      <c r="F176" s="87"/>
    </row>
    <row r="177" spans="2:6" ht="16" x14ac:dyDescent="0.2">
      <c r="B177" s="18"/>
      <c r="C177" s="18"/>
      <c r="D177" s="87"/>
      <c r="E177" s="87"/>
      <c r="F177" s="87"/>
    </row>
    <row r="178" spans="2:6" ht="16" x14ac:dyDescent="0.2">
      <c r="B178" s="18"/>
      <c r="C178" s="18"/>
      <c r="D178" s="87"/>
      <c r="E178" s="87"/>
      <c r="F178" s="87"/>
    </row>
    <row r="179" spans="2:6" ht="16" x14ac:dyDescent="0.2">
      <c r="B179" s="18"/>
      <c r="C179" s="18"/>
      <c r="D179" s="87"/>
      <c r="E179" s="87"/>
      <c r="F179" s="87"/>
    </row>
    <row r="180" spans="2:6" ht="16" x14ac:dyDescent="0.2">
      <c r="B180" s="18"/>
      <c r="C180" s="18"/>
      <c r="D180" s="87"/>
      <c r="E180" s="87"/>
      <c r="F180" s="87"/>
    </row>
    <row r="181" spans="2:6" ht="16" x14ac:dyDescent="0.2">
      <c r="B181" s="18"/>
      <c r="C181" s="18"/>
      <c r="D181" s="87"/>
      <c r="E181" s="87"/>
      <c r="F181" s="87"/>
    </row>
    <row r="182" spans="2:6" ht="16" x14ac:dyDescent="0.2">
      <c r="B182" s="18"/>
      <c r="C182" s="18"/>
      <c r="D182" s="87"/>
      <c r="E182" s="87"/>
      <c r="F182" s="87"/>
    </row>
    <row r="183" spans="2:6" ht="16" x14ac:dyDescent="0.2">
      <c r="B183" s="18"/>
      <c r="C183" s="18"/>
      <c r="D183" s="87"/>
      <c r="E183" s="87"/>
      <c r="F183" s="87"/>
    </row>
    <row r="184" spans="2:6" ht="16" x14ac:dyDescent="0.2">
      <c r="B184" s="18"/>
      <c r="C184" s="18"/>
      <c r="D184" s="87"/>
      <c r="E184" s="87"/>
      <c r="F184" s="87"/>
    </row>
    <row r="185" spans="2:6" ht="16" x14ac:dyDescent="0.2">
      <c r="B185" s="18"/>
      <c r="C185" s="18"/>
      <c r="D185" s="87"/>
      <c r="E185" s="87"/>
      <c r="F185" s="87"/>
    </row>
    <row r="186" spans="2:6" ht="16" x14ac:dyDescent="0.2">
      <c r="B186" s="18"/>
      <c r="C186" s="18"/>
      <c r="D186" s="87"/>
      <c r="E186" s="87"/>
      <c r="F186" s="87"/>
    </row>
    <row r="187" spans="2:6" ht="16" x14ac:dyDescent="0.2">
      <c r="B187" s="18"/>
      <c r="C187" s="18"/>
      <c r="D187" s="87"/>
      <c r="E187" s="87"/>
      <c r="F187" s="87"/>
    </row>
    <row r="188" spans="2:6" ht="16" x14ac:dyDescent="0.2">
      <c r="B188" s="18"/>
      <c r="C188" s="18"/>
      <c r="D188" s="87"/>
      <c r="E188" s="87"/>
      <c r="F188" s="87"/>
    </row>
    <row r="189" spans="2:6" ht="16" x14ac:dyDescent="0.2">
      <c r="B189" s="18"/>
      <c r="C189" s="18"/>
      <c r="D189" s="87"/>
      <c r="E189" s="87"/>
      <c r="F189" s="87"/>
    </row>
    <row r="190" spans="2:6" ht="16" x14ac:dyDescent="0.2">
      <c r="B190" s="18"/>
      <c r="C190" s="18"/>
      <c r="D190" s="87"/>
      <c r="E190" s="87"/>
      <c r="F190" s="87"/>
    </row>
    <row r="191" spans="2:6" ht="16" x14ac:dyDescent="0.2">
      <c r="B191" s="18"/>
      <c r="C191" s="18"/>
      <c r="D191" s="87"/>
      <c r="E191" s="87"/>
      <c r="F191" s="87"/>
    </row>
    <row r="192" spans="2:6" ht="16" x14ac:dyDescent="0.2">
      <c r="B192" s="18"/>
      <c r="C192" s="18"/>
      <c r="D192" s="87"/>
      <c r="E192" s="87"/>
      <c r="F192" s="87"/>
    </row>
    <row r="193" spans="2:6" ht="16" x14ac:dyDescent="0.2">
      <c r="B193" s="18"/>
      <c r="C193" s="18"/>
      <c r="D193" s="87"/>
      <c r="E193" s="87"/>
      <c r="F193" s="87"/>
    </row>
    <row r="194" spans="2:6" ht="16" x14ac:dyDescent="0.2">
      <c r="B194" s="18"/>
      <c r="C194" s="18"/>
      <c r="D194" s="87"/>
      <c r="E194" s="87"/>
      <c r="F194" s="87"/>
    </row>
    <row r="195" spans="2:6" ht="16" x14ac:dyDescent="0.2">
      <c r="B195" s="18"/>
      <c r="C195" s="18"/>
      <c r="D195" s="87"/>
      <c r="E195" s="87"/>
      <c r="F195" s="87"/>
    </row>
    <row r="196" spans="2:6" ht="16" x14ac:dyDescent="0.2">
      <c r="B196" s="18"/>
      <c r="C196" s="18"/>
      <c r="D196" s="87"/>
      <c r="E196" s="87"/>
      <c r="F196" s="87"/>
    </row>
    <row r="197" spans="2:6" ht="16" x14ac:dyDescent="0.2">
      <c r="B197" s="18"/>
      <c r="C197" s="18"/>
      <c r="D197" s="87"/>
      <c r="E197" s="87"/>
      <c r="F197" s="87"/>
    </row>
    <row r="198" spans="2:6" ht="16" x14ac:dyDescent="0.2">
      <c r="B198" s="18"/>
      <c r="C198" s="18"/>
      <c r="D198" s="87"/>
      <c r="E198" s="87"/>
      <c r="F198" s="87"/>
    </row>
    <row r="199" spans="2:6" ht="16" x14ac:dyDescent="0.2">
      <c r="B199" s="18"/>
      <c r="C199" s="18"/>
      <c r="D199" s="87"/>
      <c r="E199" s="87"/>
      <c r="F199" s="87"/>
    </row>
    <row r="200" spans="2:6" ht="16" x14ac:dyDescent="0.2">
      <c r="B200" s="18"/>
      <c r="C200" s="18"/>
      <c r="D200" s="87"/>
      <c r="E200" s="87"/>
      <c r="F200" s="87"/>
    </row>
    <row r="201" spans="2:6" ht="16" x14ac:dyDescent="0.2">
      <c r="B201" s="18"/>
      <c r="C201" s="18"/>
      <c r="D201" s="87"/>
      <c r="E201" s="87"/>
      <c r="F201" s="87"/>
    </row>
    <row r="202" spans="2:6" ht="16" x14ac:dyDescent="0.2">
      <c r="B202" s="18"/>
      <c r="C202" s="18"/>
      <c r="D202" s="87"/>
      <c r="E202" s="87"/>
      <c r="F202" s="87"/>
    </row>
    <row r="203" spans="2:6" ht="16" x14ac:dyDescent="0.2">
      <c r="B203" s="18"/>
      <c r="C203" s="18"/>
      <c r="D203" s="87"/>
      <c r="E203" s="87"/>
      <c r="F203" s="87"/>
    </row>
    <row r="204" spans="2:6" ht="16" x14ac:dyDescent="0.2">
      <c r="B204" s="18"/>
      <c r="C204" s="18"/>
      <c r="D204" s="87"/>
      <c r="E204" s="87"/>
      <c r="F204" s="87"/>
    </row>
    <row r="205" spans="2:6" ht="16" x14ac:dyDescent="0.2">
      <c r="B205" s="18"/>
      <c r="C205" s="18"/>
      <c r="D205" s="87"/>
      <c r="E205" s="87"/>
      <c r="F205" s="87"/>
    </row>
    <row r="206" spans="2:6" ht="16" x14ac:dyDescent="0.2">
      <c r="B206" s="18"/>
      <c r="C206" s="18"/>
      <c r="D206" s="87"/>
      <c r="E206" s="87"/>
      <c r="F206" s="87"/>
    </row>
    <row r="207" spans="2:6" ht="16" x14ac:dyDescent="0.2">
      <c r="B207" s="18"/>
      <c r="C207" s="18"/>
      <c r="D207" s="87"/>
      <c r="E207" s="87"/>
      <c r="F207" s="87"/>
    </row>
    <row r="208" spans="2:6" ht="16" x14ac:dyDescent="0.2">
      <c r="B208" s="18"/>
      <c r="C208" s="18"/>
      <c r="D208" s="87"/>
      <c r="E208" s="87"/>
      <c r="F208" s="87"/>
    </row>
    <row r="209" spans="2:6" ht="16" x14ac:dyDescent="0.2">
      <c r="B209" s="18"/>
      <c r="C209" s="18"/>
      <c r="D209" s="87"/>
      <c r="E209" s="87"/>
      <c r="F209" s="87"/>
    </row>
    <row r="210" spans="2:6" ht="16" x14ac:dyDescent="0.2">
      <c r="B210" s="18"/>
      <c r="C210" s="18"/>
      <c r="D210" s="87"/>
      <c r="E210" s="87"/>
      <c r="F210" s="87"/>
    </row>
    <row r="211" spans="2:6" ht="16" x14ac:dyDescent="0.2">
      <c r="B211" s="18"/>
      <c r="C211" s="18"/>
      <c r="D211" s="87"/>
      <c r="E211" s="87"/>
      <c r="F211" s="87"/>
    </row>
    <row r="212" spans="2:6" ht="16" x14ac:dyDescent="0.2">
      <c r="B212" s="18"/>
      <c r="C212" s="18"/>
      <c r="D212" s="87"/>
      <c r="E212" s="87"/>
      <c r="F212" s="87"/>
    </row>
    <row r="213" spans="2:6" ht="16" x14ac:dyDescent="0.2">
      <c r="B213" s="18"/>
      <c r="C213" s="18"/>
      <c r="D213" s="87"/>
      <c r="E213" s="87"/>
      <c r="F213" s="87"/>
    </row>
    <row r="214" spans="2:6" ht="16" x14ac:dyDescent="0.2">
      <c r="B214" s="18"/>
      <c r="C214" s="18"/>
      <c r="D214" s="87"/>
      <c r="E214" s="87"/>
      <c r="F214" s="87"/>
    </row>
    <row r="215" spans="2:6" ht="16" x14ac:dyDescent="0.2">
      <c r="B215" s="18"/>
      <c r="C215" s="18"/>
      <c r="D215" s="87"/>
      <c r="E215" s="87"/>
      <c r="F215" s="87"/>
    </row>
    <row r="216" spans="2:6" ht="16" x14ac:dyDescent="0.2">
      <c r="B216" s="18"/>
      <c r="C216" s="18"/>
      <c r="D216" s="87"/>
      <c r="E216" s="87"/>
      <c r="F216" s="87"/>
    </row>
    <row r="217" spans="2:6" ht="16" x14ac:dyDescent="0.2">
      <c r="B217" s="18"/>
      <c r="C217" s="18"/>
      <c r="D217" s="87"/>
      <c r="E217" s="87"/>
      <c r="F217" s="87"/>
    </row>
    <row r="218" spans="2:6" ht="16" x14ac:dyDescent="0.2">
      <c r="B218" s="18"/>
      <c r="C218" s="18"/>
      <c r="D218" s="87"/>
      <c r="E218" s="87"/>
      <c r="F218" s="87"/>
    </row>
    <row r="219" spans="2:6" ht="16" x14ac:dyDescent="0.2">
      <c r="B219" s="18"/>
      <c r="C219" s="18"/>
      <c r="D219" s="87"/>
      <c r="E219" s="87"/>
      <c r="F219" s="87"/>
    </row>
    <row r="220" spans="2:6" ht="16" x14ac:dyDescent="0.2">
      <c r="B220" s="18"/>
      <c r="C220" s="18"/>
      <c r="D220" s="87"/>
      <c r="E220" s="87"/>
      <c r="F220" s="87"/>
    </row>
    <row r="221" spans="2:6" ht="16" x14ac:dyDescent="0.2">
      <c r="B221" s="18"/>
      <c r="C221" s="18"/>
      <c r="D221" s="87"/>
      <c r="E221" s="87"/>
      <c r="F221" s="87"/>
    </row>
    <row r="222" spans="2:6" ht="16" x14ac:dyDescent="0.2">
      <c r="B222" s="18"/>
      <c r="C222" s="18"/>
      <c r="D222" s="87"/>
      <c r="E222" s="87"/>
      <c r="F222" s="87"/>
    </row>
    <row r="223" spans="2:6" ht="16" x14ac:dyDescent="0.2">
      <c r="B223" s="18"/>
      <c r="C223" s="18"/>
      <c r="D223" s="87"/>
      <c r="E223" s="87"/>
      <c r="F223" s="87"/>
    </row>
    <row r="224" spans="2:6" ht="16" x14ac:dyDescent="0.2">
      <c r="B224" s="18"/>
      <c r="C224" s="18"/>
      <c r="D224" s="87"/>
      <c r="E224" s="87"/>
      <c r="F224" s="87"/>
    </row>
    <row r="225" spans="2:6" ht="16" x14ac:dyDescent="0.2">
      <c r="B225" s="18"/>
      <c r="C225" s="18"/>
      <c r="D225" s="87"/>
      <c r="E225" s="87"/>
      <c r="F225" s="87"/>
    </row>
    <row r="226" spans="2:6" ht="16" x14ac:dyDescent="0.2">
      <c r="B226" s="18"/>
      <c r="C226" s="18"/>
      <c r="D226" s="87"/>
      <c r="E226" s="87"/>
      <c r="F226" s="87"/>
    </row>
    <row r="227" spans="2:6" ht="16" x14ac:dyDescent="0.2">
      <c r="B227" s="18"/>
      <c r="C227" s="18"/>
      <c r="D227" s="87"/>
      <c r="E227" s="87"/>
      <c r="F227" s="87"/>
    </row>
    <row r="228" spans="2:6" ht="16" x14ac:dyDescent="0.2">
      <c r="B228" s="18"/>
      <c r="C228" s="18"/>
      <c r="D228" s="87"/>
      <c r="E228" s="87"/>
      <c r="F228" s="87"/>
    </row>
    <row r="229" spans="2:6" ht="16" x14ac:dyDescent="0.2">
      <c r="B229" s="18"/>
      <c r="C229" s="18"/>
      <c r="D229" s="87"/>
      <c r="E229" s="87"/>
      <c r="F229" s="87"/>
    </row>
    <row r="230" spans="2:6" ht="16" x14ac:dyDescent="0.2">
      <c r="B230" s="18"/>
      <c r="C230" s="18"/>
      <c r="D230" s="87"/>
      <c r="E230" s="87"/>
      <c r="F230" s="87"/>
    </row>
    <row r="231" spans="2:6" ht="16" x14ac:dyDescent="0.2">
      <c r="B231" s="18"/>
      <c r="C231" s="18"/>
      <c r="D231" s="87"/>
      <c r="E231" s="87"/>
      <c r="F231" s="87"/>
    </row>
    <row r="232" spans="2:6" ht="16" x14ac:dyDescent="0.2">
      <c r="B232" s="18"/>
      <c r="C232" s="18"/>
      <c r="D232" s="87"/>
      <c r="E232" s="87"/>
      <c r="F232" s="87"/>
    </row>
    <row r="233" spans="2:6" ht="16" x14ac:dyDescent="0.2">
      <c r="B233" s="18"/>
      <c r="C233" s="18"/>
      <c r="D233" s="87"/>
      <c r="E233" s="87"/>
      <c r="F233" s="87"/>
    </row>
    <row r="234" spans="2:6" ht="16" x14ac:dyDescent="0.2">
      <c r="B234" s="18"/>
      <c r="C234" s="18"/>
      <c r="D234" s="87"/>
      <c r="E234" s="87"/>
      <c r="F234" s="87"/>
    </row>
    <row r="235" spans="2:6" ht="16" x14ac:dyDescent="0.2">
      <c r="B235" s="18"/>
      <c r="C235" s="18"/>
      <c r="D235" s="87"/>
      <c r="E235" s="87"/>
      <c r="F235" s="87"/>
    </row>
    <row r="236" spans="2:6" ht="16" x14ac:dyDescent="0.2">
      <c r="B236" s="18"/>
      <c r="C236" s="18"/>
      <c r="D236" s="87"/>
      <c r="E236" s="87"/>
      <c r="F236" s="87"/>
    </row>
    <row r="237" spans="2:6" ht="16" x14ac:dyDescent="0.2">
      <c r="B237" s="18"/>
      <c r="C237" s="18"/>
      <c r="D237" s="87"/>
      <c r="E237" s="87"/>
      <c r="F237" s="87"/>
    </row>
    <row r="238" spans="2:6" ht="16" x14ac:dyDescent="0.2">
      <c r="B238" s="18"/>
      <c r="C238" s="18"/>
      <c r="D238" s="87"/>
      <c r="E238" s="87"/>
      <c r="F238" s="87"/>
    </row>
    <row r="239" spans="2:6" ht="16" x14ac:dyDescent="0.2">
      <c r="B239" s="18"/>
      <c r="C239" s="18"/>
      <c r="D239" s="87"/>
      <c r="E239" s="87"/>
      <c r="F239" s="87"/>
    </row>
    <row r="240" spans="2:6" ht="16" x14ac:dyDescent="0.2">
      <c r="B240" s="18"/>
      <c r="C240" s="18"/>
      <c r="D240" s="87"/>
      <c r="E240" s="87"/>
      <c r="F240" s="87"/>
    </row>
    <row r="241" spans="2:6" ht="16" x14ac:dyDescent="0.2">
      <c r="B241" s="18"/>
      <c r="C241" s="18"/>
      <c r="D241" s="87"/>
      <c r="E241" s="87"/>
      <c r="F241" s="87"/>
    </row>
    <row r="242" spans="2:6" ht="16" x14ac:dyDescent="0.2">
      <c r="B242" s="18"/>
      <c r="C242" s="18"/>
      <c r="D242" s="87"/>
      <c r="E242" s="87"/>
      <c r="F242" s="87"/>
    </row>
    <row r="243" spans="2:6" ht="16" x14ac:dyDescent="0.2">
      <c r="B243" s="18"/>
      <c r="C243" s="18"/>
      <c r="D243" s="87"/>
      <c r="E243" s="87"/>
      <c r="F243" s="87"/>
    </row>
    <row r="244" spans="2:6" ht="16" x14ac:dyDescent="0.2">
      <c r="B244" s="18"/>
      <c r="C244" s="18"/>
      <c r="D244" s="87"/>
      <c r="E244" s="87"/>
      <c r="F244" s="87"/>
    </row>
    <row r="245" spans="2:6" ht="16" x14ac:dyDescent="0.2">
      <c r="B245" s="18"/>
      <c r="C245" s="18"/>
      <c r="D245" s="87"/>
      <c r="E245" s="87"/>
      <c r="F245" s="87"/>
    </row>
    <row r="246" spans="2:6" ht="16" x14ac:dyDescent="0.2">
      <c r="B246" s="18"/>
      <c r="C246" s="18"/>
      <c r="D246" s="87"/>
      <c r="E246" s="87"/>
      <c r="F246" s="87"/>
    </row>
    <row r="247" spans="2:6" ht="16" x14ac:dyDescent="0.2">
      <c r="B247" s="18"/>
      <c r="C247" s="18"/>
      <c r="D247" s="87"/>
      <c r="E247" s="87"/>
      <c r="F247" s="87"/>
    </row>
    <row r="248" spans="2:6" ht="16" x14ac:dyDescent="0.2">
      <c r="B248" s="18"/>
      <c r="C248" s="18"/>
      <c r="D248" s="87"/>
      <c r="E248" s="87"/>
      <c r="F248" s="87"/>
    </row>
    <row r="249" spans="2:6" ht="16" x14ac:dyDescent="0.2">
      <c r="B249" s="18"/>
      <c r="C249" s="18"/>
      <c r="D249" s="87"/>
      <c r="E249" s="87"/>
      <c r="F249" s="87"/>
    </row>
    <row r="250" spans="2:6" ht="16" x14ac:dyDescent="0.2">
      <c r="B250" s="18"/>
      <c r="C250" s="18"/>
      <c r="D250" s="87"/>
      <c r="E250" s="87"/>
      <c r="F250" s="87"/>
    </row>
    <row r="251" spans="2:6" ht="16" x14ac:dyDescent="0.2">
      <c r="B251" s="18"/>
      <c r="C251" s="18"/>
      <c r="D251" s="87"/>
      <c r="E251" s="87"/>
      <c r="F251" s="87"/>
    </row>
    <row r="252" spans="2:6" ht="16" x14ac:dyDescent="0.2">
      <c r="B252" s="18"/>
      <c r="C252" s="18"/>
      <c r="D252" s="87"/>
      <c r="E252" s="87"/>
      <c r="F252" s="87"/>
    </row>
    <row r="253" spans="2:6" ht="16" x14ac:dyDescent="0.2">
      <c r="B253" s="18"/>
      <c r="C253" s="18"/>
      <c r="D253" s="87"/>
      <c r="E253" s="87"/>
      <c r="F253" s="87"/>
    </row>
    <row r="254" spans="2:6" ht="16" x14ac:dyDescent="0.2">
      <c r="B254" s="18"/>
      <c r="C254" s="18"/>
      <c r="D254" s="87"/>
      <c r="E254" s="87"/>
      <c r="F254" s="87"/>
    </row>
    <row r="255" spans="2:6" ht="16" x14ac:dyDescent="0.2">
      <c r="B255" s="18"/>
      <c r="C255" s="18"/>
      <c r="D255" s="87"/>
      <c r="E255" s="87"/>
      <c r="F255" s="87"/>
    </row>
    <row r="256" spans="2:6" ht="16" x14ac:dyDescent="0.2">
      <c r="B256" s="18"/>
      <c r="C256" s="18"/>
      <c r="D256" s="87"/>
      <c r="E256" s="87"/>
      <c r="F256" s="87"/>
    </row>
    <row r="257" spans="2:6" ht="16" x14ac:dyDescent="0.2">
      <c r="B257" s="18"/>
      <c r="C257" s="18"/>
      <c r="D257" s="87"/>
      <c r="E257" s="87"/>
      <c r="F257" s="87"/>
    </row>
    <row r="258" spans="2:6" ht="16" x14ac:dyDescent="0.2">
      <c r="B258" s="18"/>
      <c r="C258" s="18"/>
      <c r="D258" s="87"/>
      <c r="E258" s="87"/>
      <c r="F258" s="87"/>
    </row>
    <row r="259" spans="2:6" ht="16" x14ac:dyDescent="0.2">
      <c r="B259" s="18"/>
      <c r="C259" s="18"/>
      <c r="D259" s="87"/>
      <c r="E259" s="87"/>
      <c r="F259" s="87"/>
    </row>
    <row r="260" spans="2:6" ht="16" x14ac:dyDescent="0.2">
      <c r="B260" s="18"/>
      <c r="C260" s="18"/>
      <c r="D260" s="87"/>
      <c r="E260" s="87"/>
      <c r="F260" s="87"/>
    </row>
    <row r="261" spans="2:6" ht="16" x14ac:dyDescent="0.2">
      <c r="B261" s="18"/>
      <c r="C261" s="18"/>
      <c r="D261" s="87"/>
      <c r="E261" s="87"/>
      <c r="F261" s="87"/>
    </row>
  </sheetData>
  <sheetProtection algorithmName="SHA-512" hashValue="WRjEloh6ms1YaDi5J9j/oQGwz5zNiuMi1LblLIQXqkv7JKnWJcMTT8RuYHvTHxrMKX9Tv6530Oaym49JpdYsbQ==" saltValue="K+ADm0U1hNYpipehlUKB1w==" spinCount="100000" sheet="1" objects="1" scenarios="1" formatCells="0" formatColumns="0" formatRows="0" sort="0" autoFilter="0"/>
  <mergeCells count="12">
    <mergeCell ref="E6:E8"/>
    <mergeCell ref="E9:E10"/>
    <mergeCell ref="E11:E12"/>
    <mergeCell ref="F3:F5"/>
    <mergeCell ref="F6:F8"/>
    <mergeCell ref="F9:F10"/>
    <mergeCell ref="F11:F12"/>
    <mergeCell ref="G1:I1"/>
    <mergeCell ref="J1:L1"/>
    <mergeCell ref="M1:O1"/>
    <mergeCell ref="P1:R1"/>
    <mergeCell ref="E3: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DED9-9B12-1A48-8E10-1F6639159C7C}">
  <dimension ref="A1:AS91"/>
  <sheetViews>
    <sheetView zoomScale="125" zoomScaleNormal="160" workbookViewId="0">
      <pane xSplit="6" ySplit="2" topLeftCell="G3" activePane="bottomRight" state="frozen"/>
      <selection pane="topRight" activeCell="G1" sqref="G1"/>
      <selection pane="bottomLeft" activeCell="A4" sqref="A4"/>
      <selection pane="bottomRight" activeCell="P8" sqref="P8"/>
    </sheetView>
  </sheetViews>
  <sheetFormatPr baseColWidth="10" defaultColWidth="10.83203125" defaultRowHeight="15" x14ac:dyDescent="0.2"/>
  <cols>
    <col min="1" max="1" width="5.83203125" style="31" customWidth="1"/>
    <col min="2" max="2" width="20.5" style="5" customWidth="1"/>
    <col min="3" max="3" width="25.1640625" style="5" customWidth="1"/>
    <col min="4" max="6" width="10.83203125" style="5" customWidth="1"/>
    <col min="7" max="18" width="10.83203125" style="19" customWidth="1"/>
    <col min="19" max="21" width="10.83203125" style="19"/>
    <col min="22" max="23" width="10.83203125" style="118"/>
    <col min="24" max="24" width="10.83203125" style="19"/>
    <col min="25" max="27" width="10.83203125" style="5"/>
    <col min="28" max="30" width="10.83203125" style="19"/>
    <col min="31" max="33" width="10.83203125" style="5"/>
    <col min="34" max="36" width="10.83203125" style="19"/>
    <col min="37" max="39" width="10.83203125" style="5"/>
    <col min="40" max="45" width="10.83203125" style="19"/>
    <col min="46" max="16384" width="10.83203125" style="5"/>
  </cols>
  <sheetData>
    <row r="1" spans="1:45" x14ac:dyDescent="0.2">
      <c r="G1" s="140" t="s">
        <v>65</v>
      </c>
      <c r="H1" s="140"/>
      <c r="I1" s="140"/>
      <c r="J1" s="141" t="s">
        <v>66</v>
      </c>
      <c r="K1" s="141"/>
      <c r="L1" s="141"/>
      <c r="M1" s="142" t="s">
        <v>67</v>
      </c>
      <c r="N1" s="142"/>
      <c r="O1" s="142"/>
      <c r="P1" s="143" t="s">
        <v>68</v>
      </c>
      <c r="Q1" s="143"/>
      <c r="R1" s="143"/>
      <c r="S1" s="158"/>
      <c r="T1" s="158"/>
      <c r="U1" s="158"/>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row>
    <row r="2" spans="1:45" ht="42" x14ac:dyDescent="0.2">
      <c r="A2" s="31" t="s">
        <v>198</v>
      </c>
      <c r="B2" s="88" t="s">
        <v>83</v>
      </c>
      <c r="C2" s="89" t="s">
        <v>14</v>
      </c>
      <c r="D2" s="89" t="s">
        <v>291</v>
      </c>
      <c r="E2" s="89" t="s">
        <v>297</v>
      </c>
      <c r="F2" s="91" t="s">
        <v>298</v>
      </c>
      <c r="G2" s="6" t="s">
        <v>11</v>
      </c>
      <c r="H2" s="6" t="s">
        <v>12</v>
      </c>
      <c r="I2" s="6" t="s">
        <v>13</v>
      </c>
      <c r="J2" s="6" t="s">
        <v>11</v>
      </c>
      <c r="K2" s="6" t="s">
        <v>12</v>
      </c>
      <c r="L2" s="6" t="s">
        <v>13</v>
      </c>
      <c r="M2" s="6" t="s">
        <v>11</v>
      </c>
      <c r="N2" s="6" t="s">
        <v>12</v>
      </c>
      <c r="O2" s="6" t="s">
        <v>13</v>
      </c>
      <c r="P2" s="6" t="s">
        <v>11</v>
      </c>
      <c r="Q2" s="6" t="s">
        <v>12</v>
      </c>
      <c r="R2" s="6" t="s">
        <v>13</v>
      </c>
      <c r="S2" s="6" t="s">
        <v>11</v>
      </c>
      <c r="T2" s="6" t="s">
        <v>12</v>
      </c>
      <c r="U2" s="6" t="s">
        <v>13</v>
      </c>
      <c r="V2" s="92" t="s">
        <v>11</v>
      </c>
      <c r="W2" s="92" t="s">
        <v>12</v>
      </c>
      <c r="X2" s="6" t="s">
        <v>13</v>
      </c>
      <c r="Y2" s="6" t="s">
        <v>11</v>
      </c>
      <c r="Z2" s="6" t="s">
        <v>12</v>
      </c>
      <c r="AA2" s="6" t="s">
        <v>13</v>
      </c>
      <c r="AB2" s="6" t="s">
        <v>11</v>
      </c>
      <c r="AC2" s="6" t="s">
        <v>12</v>
      </c>
      <c r="AD2" s="6" t="s">
        <v>13</v>
      </c>
      <c r="AE2" s="6" t="s">
        <v>11</v>
      </c>
      <c r="AF2" s="6" t="s">
        <v>12</v>
      </c>
      <c r="AG2" s="6" t="s">
        <v>13</v>
      </c>
      <c r="AH2" s="6" t="s">
        <v>11</v>
      </c>
      <c r="AI2" s="6" t="s">
        <v>12</v>
      </c>
      <c r="AJ2" s="6" t="s">
        <v>13</v>
      </c>
      <c r="AK2" s="6" t="s">
        <v>11</v>
      </c>
      <c r="AL2" s="6" t="s">
        <v>12</v>
      </c>
      <c r="AM2" s="6" t="s">
        <v>13</v>
      </c>
      <c r="AN2" s="6" t="s">
        <v>11</v>
      </c>
      <c r="AO2" s="6" t="s">
        <v>12</v>
      </c>
      <c r="AP2" s="6" t="s">
        <v>13</v>
      </c>
      <c r="AQ2" s="6" t="s">
        <v>11</v>
      </c>
      <c r="AR2" s="6" t="s">
        <v>12</v>
      </c>
      <c r="AS2" s="6" t="s">
        <v>13</v>
      </c>
    </row>
    <row r="3" spans="1:45" s="94" customFormat="1" x14ac:dyDescent="0.2">
      <c r="A3" s="93" t="s">
        <v>199</v>
      </c>
      <c r="B3" s="94" t="s">
        <v>84</v>
      </c>
      <c r="C3" s="94" t="s">
        <v>40</v>
      </c>
      <c r="D3" s="95">
        <f t="shared" ref="D3:D34" si="0">AVERAGE(I3,L3,O3,R3,U3,X3,AA3,AD3,AG3,AJ3,AM3,AP3,AS3)</f>
        <v>414</v>
      </c>
      <c r="E3" s="161">
        <f>MAX(D3:D10)</f>
        <v>4581</v>
      </c>
      <c r="F3" s="161">
        <f>1500000/E3</f>
        <v>327.43942370661426</v>
      </c>
      <c r="G3" s="96" t="s">
        <v>151</v>
      </c>
      <c r="H3" s="97" t="s">
        <v>152</v>
      </c>
      <c r="I3" s="97">
        <v>290</v>
      </c>
      <c r="J3" s="98"/>
      <c r="K3" s="98"/>
      <c r="L3" s="98"/>
      <c r="M3" s="99">
        <v>43868</v>
      </c>
      <c r="N3" s="99">
        <v>43863</v>
      </c>
      <c r="O3" s="98">
        <v>588</v>
      </c>
      <c r="P3" s="98"/>
      <c r="Q3" s="98"/>
      <c r="R3" s="98"/>
      <c r="S3" s="99">
        <v>42975</v>
      </c>
      <c r="T3" s="99">
        <v>43010</v>
      </c>
      <c r="U3" s="98">
        <v>364</v>
      </c>
      <c r="V3" s="100"/>
      <c r="W3" s="100"/>
      <c r="X3" s="98"/>
      <c r="AB3" s="98"/>
      <c r="AC3" s="98"/>
      <c r="AD3" s="98"/>
      <c r="AH3" s="98"/>
      <c r="AI3" s="98"/>
      <c r="AJ3" s="98"/>
      <c r="AN3" s="98"/>
      <c r="AO3" s="98"/>
      <c r="AP3" s="98"/>
      <c r="AQ3" s="98"/>
      <c r="AR3" s="98"/>
      <c r="AS3" s="98"/>
    </row>
    <row r="4" spans="1:45" s="94" customFormat="1" x14ac:dyDescent="0.2">
      <c r="A4" s="93"/>
      <c r="B4" s="94" t="s">
        <v>84</v>
      </c>
      <c r="C4" s="94" t="s">
        <v>85</v>
      </c>
      <c r="D4" s="95">
        <f t="shared" si="0"/>
        <v>291.66666666666669</v>
      </c>
      <c r="E4" s="162"/>
      <c r="F4" s="162"/>
      <c r="G4" s="97"/>
      <c r="H4" s="97"/>
      <c r="I4" s="97"/>
      <c r="J4" s="98"/>
      <c r="K4" s="98"/>
      <c r="L4" s="98"/>
      <c r="M4" s="98"/>
      <c r="N4" s="98"/>
      <c r="O4" s="98"/>
      <c r="P4" s="98"/>
      <c r="Q4" s="98"/>
      <c r="R4" s="98"/>
      <c r="S4" s="99">
        <v>42975</v>
      </c>
      <c r="T4" s="99">
        <v>43010</v>
      </c>
      <c r="U4" s="98">
        <v>325</v>
      </c>
      <c r="V4" s="100"/>
      <c r="W4" s="100"/>
      <c r="X4" s="98"/>
      <c r="Y4" s="101">
        <v>36130</v>
      </c>
      <c r="Z4" s="101">
        <v>36161</v>
      </c>
      <c r="AA4" s="94">
        <v>430</v>
      </c>
      <c r="AB4" s="100">
        <v>36373</v>
      </c>
      <c r="AC4" s="100">
        <v>36404</v>
      </c>
      <c r="AD4" s="98">
        <v>120</v>
      </c>
      <c r="AH4" s="98"/>
      <c r="AI4" s="98"/>
      <c r="AJ4" s="98"/>
      <c r="AN4" s="98"/>
      <c r="AO4" s="98"/>
      <c r="AP4" s="98"/>
      <c r="AQ4" s="98"/>
      <c r="AR4" s="98"/>
      <c r="AS4" s="98"/>
    </row>
    <row r="5" spans="1:45" s="94" customFormat="1" x14ac:dyDescent="0.2">
      <c r="A5" s="93"/>
      <c r="B5" s="94" t="s">
        <v>84</v>
      </c>
      <c r="C5" s="94" t="s">
        <v>86</v>
      </c>
      <c r="D5" s="95">
        <f t="shared" si="0"/>
        <v>4581</v>
      </c>
      <c r="E5" s="162"/>
      <c r="F5" s="162"/>
      <c r="G5" s="97"/>
      <c r="H5" s="97"/>
      <c r="I5" s="97"/>
      <c r="J5" s="98"/>
      <c r="K5" s="98"/>
      <c r="L5" s="98"/>
      <c r="M5" s="98"/>
      <c r="N5" s="98"/>
      <c r="O5" s="98"/>
      <c r="P5" s="98"/>
      <c r="Q5" s="98"/>
      <c r="R5" s="98"/>
      <c r="S5" s="99">
        <v>42975</v>
      </c>
      <c r="T5" s="99">
        <v>43010</v>
      </c>
      <c r="U5" s="98">
        <v>4581</v>
      </c>
      <c r="V5" s="100"/>
      <c r="W5" s="100"/>
      <c r="X5" s="98"/>
      <c r="AB5" s="98"/>
      <c r="AC5" s="98"/>
      <c r="AD5" s="98"/>
      <c r="AH5" s="98"/>
      <c r="AI5" s="98"/>
      <c r="AJ5" s="98"/>
      <c r="AN5" s="98"/>
      <c r="AO5" s="98"/>
      <c r="AP5" s="98"/>
      <c r="AQ5" s="98"/>
      <c r="AR5" s="98"/>
      <c r="AS5" s="98"/>
    </row>
    <row r="6" spans="1:45" s="94" customFormat="1" x14ac:dyDescent="0.2">
      <c r="A6" s="93"/>
      <c r="B6" s="94" t="s">
        <v>84</v>
      </c>
      <c r="C6" s="94" t="s">
        <v>116</v>
      </c>
      <c r="D6" s="95">
        <f t="shared" si="0"/>
        <v>170</v>
      </c>
      <c r="E6" s="162"/>
      <c r="F6" s="162"/>
      <c r="G6" s="97"/>
      <c r="H6" s="97"/>
      <c r="I6" s="97"/>
      <c r="J6" s="98"/>
      <c r="K6" s="98"/>
      <c r="L6" s="98"/>
      <c r="M6" s="98"/>
      <c r="N6" s="98"/>
      <c r="O6" s="98"/>
      <c r="P6" s="98"/>
      <c r="Q6" s="98"/>
      <c r="R6" s="98"/>
      <c r="S6" s="99"/>
      <c r="T6" s="99"/>
      <c r="U6" s="98"/>
      <c r="V6" s="100"/>
      <c r="W6" s="100"/>
      <c r="X6" s="98"/>
      <c r="Y6" s="101">
        <v>36130</v>
      </c>
      <c r="Z6" s="101">
        <v>36161</v>
      </c>
      <c r="AA6" s="94">
        <v>260</v>
      </c>
      <c r="AB6" s="100">
        <v>36373</v>
      </c>
      <c r="AC6" s="100">
        <v>36404</v>
      </c>
      <c r="AD6" s="98">
        <v>80</v>
      </c>
      <c r="AH6" s="98"/>
      <c r="AI6" s="98"/>
      <c r="AJ6" s="98"/>
      <c r="AN6" s="98"/>
      <c r="AO6" s="98"/>
      <c r="AP6" s="98"/>
      <c r="AQ6" s="98"/>
      <c r="AR6" s="98"/>
      <c r="AS6" s="98"/>
    </row>
    <row r="7" spans="1:45" s="94" customFormat="1" x14ac:dyDescent="0.2">
      <c r="A7" s="93"/>
      <c r="B7" s="94" t="s">
        <v>84</v>
      </c>
      <c r="C7" s="94" t="s">
        <v>117</v>
      </c>
      <c r="D7" s="95">
        <f t="shared" si="0"/>
        <v>290</v>
      </c>
      <c r="E7" s="162"/>
      <c r="F7" s="162"/>
      <c r="G7" s="97"/>
      <c r="H7" s="97"/>
      <c r="I7" s="97"/>
      <c r="J7" s="98"/>
      <c r="K7" s="98"/>
      <c r="L7" s="98"/>
      <c r="M7" s="98"/>
      <c r="N7" s="98"/>
      <c r="O7" s="98"/>
      <c r="P7" s="98"/>
      <c r="Q7" s="98"/>
      <c r="R7" s="98"/>
      <c r="S7" s="99"/>
      <c r="T7" s="99"/>
      <c r="U7" s="98"/>
      <c r="V7" s="100"/>
      <c r="W7" s="100"/>
      <c r="X7" s="98"/>
      <c r="Y7" s="101">
        <v>36130</v>
      </c>
      <c r="Z7" s="101">
        <v>36161</v>
      </c>
      <c r="AA7" s="94">
        <v>290</v>
      </c>
      <c r="AB7" s="98"/>
      <c r="AC7" s="98"/>
      <c r="AD7" s="98"/>
      <c r="AH7" s="98"/>
      <c r="AI7" s="98"/>
      <c r="AJ7" s="98"/>
      <c r="AN7" s="98"/>
      <c r="AO7" s="98"/>
      <c r="AP7" s="98"/>
      <c r="AQ7" s="98"/>
      <c r="AR7" s="98"/>
      <c r="AS7" s="98"/>
    </row>
    <row r="8" spans="1:45" s="94" customFormat="1" x14ac:dyDescent="0.2">
      <c r="A8" s="93"/>
      <c r="B8" s="94" t="s">
        <v>84</v>
      </c>
      <c r="C8" s="94" t="s">
        <v>153</v>
      </c>
      <c r="D8" s="95">
        <f t="shared" si="0"/>
        <v>131</v>
      </c>
      <c r="E8" s="162"/>
      <c r="F8" s="162"/>
      <c r="G8" s="102" t="s">
        <v>151</v>
      </c>
      <c r="H8" s="102" t="s">
        <v>152</v>
      </c>
      <c r="I8" s="97">
        <v>131</v>
      </c>
      <c r="J8" s="98"/>
      <c r="K8" s="98"/>
      <c r="L8" s="98"/>
      <c r="M8" s="98"/>
      <c r="N8" s="98"/>
      <c r="O8" s="98"/>
      <c r="P8" s="98"/>
      <c r="Q8" s="98"/>
      <c r="R8" s="98"/>
      <c r="S8" s="99"/>
      <c r="T8" s="99"/>
      <c r="U8" s="98"/>
      <c r="V8" s="100"/>
      <c r="W8" s="100"/>
      <c r="X8" s="98"/>
      <c r="Y8" s="101"/>
      <c r="Z8" s="101"/>
      <c r="AB8" s="98"/>
      <c r="AC8" s="98"/>
      <c r="AD8" s="98"/>
      <c r="AH8" s="98"/>
      <c r="AI8" s="98"/>
      <c r="AJ8" s="98"/>
      <c r="AN8" s="98"/>
      <c r="AO8" s="98"/>
      <c r="AP8" s="98"/>
      <c r="AQ8" s="98"/>
      <c r="AR8" s="98"/>
      <c r="AS8" s="98"/>
    </row>
    <row r="9" spans="1:45" s="94" customFormat="1" x14ac:dyDescent="0.2">
      <c r="A9" s="93"/>
      <c r="B9" s="94" t="s">
        <v>84</v>
      </c>
      <c r="C9" s="94" t="s">
        <v>154</v>
      </c>
      <c r="D9" s="95">
        <f t="shared" si="0"/>
        <v>296</v>
      </c>
      <c r="E9" s="162"/>
      <c r="F9" s="162"/>
      <c r="G9" s="102" t="s">
        <v>151</v>
      </c>
      <c r="H9" s="102" t="s">
        <v>152</v>
      </c>
      <c r="I9" s="97">
        <v>296</v>
      </c>
      <c r="J9" s="98"/>
      <c r="K9" s="98"/>
      <c r="L9" s="98"/>
      <c r="M9" s="98"/>
      <c r="N9" s="98"/>
      <c r="O9" s="98"/>
      <c r="P9" s="98"/>
      <c r="Q9" s="98"/>
      <c r="R9" s="98"/>
      <c r="S9" s="99"/>
      <c r="T9" s="99"/>
      <c r="U9" s="98"/>
      <c r="V9" s="100"/>
      <c r="W9" s="100"/>
      <c r="X9" s="98"/>
      <c r="Y9" s="101"/>
      <c r="Z9" s="101"/>
      <c r="AB9" s="98"/>
      <c r="AC9" s="98"/>
      <c r="AD9" s="98"/>
      <c r="AH9" s="98"/>
      <c r="AI9" s="98"/>
      <c r="AJ9" s="98"/>
      <c r="AN9" s="98"/>
      <c r="AO9" s="98"/>
      <c r="AP9" s="98"/>
      <c r="AQ9" s="98"/>
      <c r="AR9" s="98"/>
      <c r="AS9" s="98"/>
    </row>
    <row r="10" spans="1:45" s="94" customFormat="1" x14ac:dyDescent="0.2">
      <c r="A10" s="93"/>
      <c r="B10" s="94" t="s">
        <v>84</v>
      </c>
      <c r="C10" s="94" t="s">
        <v>155</v>
      </c>
      <c r="D10" s="95">
        <f t="shared" si="0"/>
        <v>156</v>
      </c>
      <c r="E10" s="162"/>
      <c r="F10" s="162"/>
      <c r="G10" s="102" t="s">
        <v>151</v>
      </c>
      <c r="H10" s="102" t="s">
        <v>152</v>
      </c>
      <c r="I10" s="97">
        <v>156</v>
      </c>
      <c r="J10" s="98"/>
      <c r="K10" s="98"/>
      <c r="L10" s="98"/>
      <c r="M10" s="98"/>
      <c r="N10" s="98"/>
      <c r="O10" s="98"/>
      <c r="P10" s="98"/>
      <c r="Q10" s="98"/>
      <c r="R10" s="98"/>
      <c r="S10" s="99"/>
      <c r="T10" s="99"/>
      <c r="U10" s="98"/>
      <c r="V10" s="100"/>
      <c r="W10" s="100"/>
      <c r="X10" s="98"/>
      <c r="Y10" s="101"/>
      <c r="Z10" s="101"/>
      <c r="AB10" s="98"/>
      <c r="AC10" s="98"/>
      <c r="AD10" s="98"/>
      <c r="AH10" s="98"/>
      <c r="AI10" s="98"/>
      <c r="AJ10" s="98"/>
      <c r="AN10" s="98"/>
      <c r="AO10" s="98"/>
      <c r="AP10" s="98"/>
      <c r="AQ10" s="98"/>
      <c r="AR10" s="98"/>
      <c r="AS10" s="98"/>
    </row>
    <row r="11" spans="1:45" s="94" customFormat="1" x14ac:dyDescent="0.2">
      <c r="A11" s="93"/>
      <c r="B11" s="94" t="s">
        <v>84</v>
      </c>
      <c r="C11" s="94" t="s">
        <v>302</v>
      </c>
      <c r="D11" s="95">
        <f t="shared" si="0"/>
        <v>275</v>
      </c>
      <c r="E11" s="163"/>
      <c r="F11" s="163"/>
      <c r="G11" s="102"/>
      <c r="H11" s="102"/>
      <c r="I11" s="97"/>
      <c r="J11" s="98"/>
      <c r="K11" s="98"/>
      <c r="L11" s="98"/>
      <c r="M11" s="99">
        <v>43868</v>
      </c>
      <c r="N11" s="99">
        <v>43892</v>
      </c>
      <c r="O11" s="98">
        <v>275</v>
      </c>
      <c r="P11" s="98"/>
      <c r="Q11" s="98"/>
      <c r="R11" s="98"/>
      <c r="S11" s="99"/>
      <c r="T11" s="99"/>
      <c r="U11" s="98"/>
      <c r="V11" s="100"/>
      <c r="W11" s="100"/>
      <c r="X11" s="98"/>
      <c r="Y11" s="101"/>
      <c r="Z11" s="101"/>
      <c r="AB11" s="98"/>
      <c r="AC11" s="98"/>
      <c r="AD11" s="98"/>
      <c r="AH11" s="98"/>
      <c r="AI11" s="98"/>
      <c r="AJ11" s="98"/>
      <c r="AN11" s="98"/>
      <c r="AO11" s="98"/>
      <c r="AP11" s="98"/>
      <c r="AQ11" s="98"/>
      <c r="AR11" s="98"/>
      <c r="AS11" s="98"/>
    </row>
    <row r="12" spans="1:45" s="104" customFormat="1" x14ac:dyDescent="0.2">
      <c r="A12" s="103" t="s">
        <v>199</v>
      </c>
      <c r="B12" s="104" t="s">
        <v>87</v>
      </c>
      <c r="C12" s="105" t="s">
        <v>88</v>
      </c>
      <c r="D12" s="106">
        <f t="shared" si="0"/>
        <v>9936</v>
      </c>
      <c r="E12" s="159">
        <f>MAX(D12:D21)</f>
        <v>21037.666666666668</v>
      </c>
      <c r="F12" s="159">
        <f>1500000/E12</f>
        <v>71.300682902096241</v>
      </c>
      <c r="G12" s="110" t="s">
        <v>151</v>
      </c>
      <c r="H12" s="110" t="s">
        <v>157</v>
      </c>
      <c r="I12" s="111">
        <v>12629</v>
      </c>
      <c r="J12" s="105"/>
      <c r="K12" s="105"/>
      <c r="L12" s="105"/>
      <c r="M12" s="105"/>
      <c r="N12" s="105"/>
      <c r="O12" s="105">
        <v>9040</v>
      </c>
      <c r="P12" s="105"/>
      <c r="Q12" s="105"/>
      <c r="R12" s="105"/>
      <c r="S12" s="107">
        <v>42975</v>
      </c>
      <c r="T12" s="107">
        <v>43010</v>
      </c>
      <c r="U12" s="105">
        <v>8139</v>
      </c>
      <c r="V12" s="108"/>
      <c r="W12" s="108"/>
      <c r="X12" s="105"/>
      <c r="AB12" s="105"/>
      <c r="AC12" s="105"/>
      <c r="AD12" s="105"/>
      <c r="AH12" s="105"/>
      <c r="AI12" s="105"/>
      <c r="AJ12" s="105"/>
      <c r="AN12" s="105"/>
      <c r="AO12" s="105"/>
      <c r="AP12" s="105"/>
      <c r="AQ12" s="105"/>
      <c r="AR12" s="105"/>
      <c r="AS12" s="105"/>
    </row>
    <row r="13" spans="1:45" s="104" customFormat="1" x14ac:dyDescent="0.2">
      <c r="A13" s="103"/>
      <c r="B13" s="104" t="s">
        <v>87</v>
      </c>
      <c r="C13" s="105" t="s">
        <v>89</v>
      </c>
      <c r="D13" s="106">
        <f t="shared" si="0"/>
        <v>7827</v>
      </c>
      <c r="E13" s="159"/>
      <c r="F13" s="159"/>
      <c r="G13" s="110"/>
      <c r="H13" s="110"/>
      <c r="I13" s="111"/>
      <c r="J13" s="105"/>
      <c r="K13" s="105"/>
      <c r="L13" s="105"/>
      <c r="M13" s="105"/>
      <c r="N13" s="105"/>
      <c r="O13" s="105"/>
      <c r="P13" s="105"/>
      <c r="Q13" s="105"/>
      <c r="R13" s="105"/>
      <c r="S13" s="107">
        <v>42975</v>
      </c>
      <c r="T13" s="107">
        <v>43010</v>
      </c>
      <c r="U13" s="105">
        <v>7827</v>
      </c>
      <c r="V13" s="108"/>
      <c r="W13" s="108"/>
      <c r="X13" s="105"/>
      <c r="AB13" s="105"/>
      <c r="AC13" s="105"/>
      <c r="AD13" s="105"/>
      <c r="AH13" s="105"/>
      <c r="AI13" s="105"/>
      <c r="AJ13" s="105"/>
      <c r="AN13" s="105"/>
      <c r="AO13" s="105"/>
      <c r="AP13" s="105"/>
      <c r="AQ13" s="105"/>
      <c r="AR13" s="105"/>
      <c r="AS13" s="105"/>
    </row>
    <row r="14" spans="1:45" s="104" customFormat="1" x14ac:dyDescent="0.2">
      <c r="A14" s="103"/>
      <c r="B14" s="104" t="s">
        <v>87</v>
      </c>
      <c r="C14" s="105" t="s">
        <v>156</v>
      </c>
      <c r="D14" s="106">
        <f t="shared" si="0"/>
        <v>21037.666666666668</v>
      </c>
      <c r="E14" s="159"/>
      <c r="F14" s="159"/>
      <c r="G14" s="110" t="s">
        <v>151</v>
      </c>
      <c r="H14" s="110" t="s">
        <v>157</v>
      </c>
      <c r="I14" s="111">
        <v>15296</v>
      </c>
      <c r="J14" s="105"/>
      <c r="K14" s="105"/>
      <c r="L14" s="105"/>
      <c r="M14" s="107">
        <v>43861</v>
      </c>
      <c r="N14" s="107">
        <v>43894</v>
      </c>
      <c r="O14" s="105">
        <v>29891</v>
      </c>
      <c r="P14" s="105"/>
      <c r="Q14" s="105"/>
      <c r="R14" s="105"/>
      <c r="S14" s="107">
        <v>42975</v>
      </c>
      <c r="T14" s="107">
        <v>43010</v>
      </c>
      <c r="U14" s="105">
        <v>17926</v>
      </c>
      <c r="V14" s="108"/>
      <c r="W14" s="108"/>
      <c r="X14" s="105"/>
      <c r="AB14" s="105"/>
      <c r="AC14" s="105"/>
      <c r="AD14" s="105"/>
      <c r="AH14" s="105"/>
      <c r="AI14" s="105"/>
      <c r="AJ14" s="105"/>
      <c r="AN14" s="105"/>
      <c r="AO14" s="105"/>
      <c r="AP14" s="105"/>
      <c r="AQ14" s="105"/>
      <c r="AR14" s="105"/>
      <c r="AS14" s="105"/>
    </row>
    <row r="15" spans="1:45" s="104" customFormat="1" x14ac:dyDescent="0.2">
      <c r="A15" s="103"/>
      <c r="B15" s="104" t="s">
        <v>87</v>
      </c>
      <c r="C15" s="105" t="s">
        <v>85</v>
      </c>
      <c r="D15" s="106">
        <f t="shared" si="0"/>
        <v>15245</v>
      </c>
      <c r="E15" s="159"/>
      <c r="F15" s="159"/>
      <c r="G15" s="110" t="s">
        <v>151</v>
      </c>
      <c r="H15" s="110" t="s">
        <v>157</v>
      </c>
      <c r="I15" s="111">
        <v>6988</v>
      </c>
      <c r="J15" s="105"/>
      <c r="K15" s="105"/>
      <c r="L15" s="105"/>
      <c r="M15" s="107">
        <v>43861</v>
      </c>
      <c r="N15" s="107">
        <v>43894</v>
      </c>
      <c r="O15" s="105">
        <v>13287</v>
      </c>
      <c r="P15" s="105"/>
      <c r="Q15" s="105"/>
      <c r="R15" s="105"/>
      <c r="S15" s="107">
        <v>42975</v>
      </c>
      <c r="T15" s="107">
        <v>43010</v>
      </c>
      <c r="U15" s="105">
        <v>25460</v>
      </c>
      <c r="V15" s="108"/>
      <c r="W15" s="108"/>
      <c r="X15" s="105"/>
      <c r="AB15" s="105"/>
      <c r="AC15" s="105"/>
      <c r="AD15" s="105"/>
      <c r="AH15" s="105"/>
      <c r="AI15" s="105"/>
      <c r="AJ15" s="105"/>
      <c r="AN15" s="105"/>
      <c r="AO15" s="105"/>
      <c r="AP15" s="105"/>
      <c r="AQ15" s="105"/>
      <c r="AR15" s="105"/>
      <c r="AS15" s="105"/>
    </row>
    <row r="16" spans="1:45" s="104" customFormat="1" x14ac:dyDescent="0.2">
      <c r="A16" s="103"/>
      <c r="B16" s="104" t="s">
        <v>87</v>
      </c>
      <c r="C16" s="105" t="s">
        <v>122</v>
      </c>
      <c r="D16" s="106">
        <f t="shared" si="0"/>
        <v>4188</v>
      </c>
      <c r="E16" s="159"/>
      <c r="F16" s="159"/>
      <c r="G16" s="110"/>
      <c r="H16" s="110"/>
      <c r="I16" s="111"/>
      <c r="J16" s="105"/>
      <c r="K16" s="105"/>
      <c r="L16" s="105"/>
      <c r="M16" s="107">
        <v>43861</v>
      </c>
      <c r="N16" s="107">
        <v>43894</v>
      </c>
      <c r="O16" s="105">
        <v>5381</v>
      </c>
      <c r="P16" s="105"/>
      <c r="Q16" s="105"/>
      <c r="R16" s="105"/>
      <c r="S16" s="107"/>
      <c r="T16" s="107"/>
      <c r="U16" s="105"/>
      <c r="V16" s="108"/>
      <c r="W16" s="108"/>
      <c r="X16" s="105"/>
      <c r="AB16" s="105"/>
      <c r="AC16" s="105"/>
      <c r="AD16" s="105"/>
      <c r="AE16" s="109">
        <v>36495</v>
      </c>
      <c r="AF16" s="109">
        <v>36526</v>
      </c>
      <c r="AG16" s="104">
        <v>1293</v>
      </c>
      <c r="AH16" s="108">
        <v>36861</v>
      </c>
      <c r="AI16" s="108">
        <v>36892</v>
      </c>
      <c r="AJ16" s="105">
        <v>5890</v>
      </c>
      <c r="AN16" s="105"/>
      <c r="AO16" s="105"/>
      <c r="AP16" s="105"/>
      <c r="AQ16" s="105"/>
      <c r="AR16" s="105"/>
      <c r="AS16" s="105"/>
    </row>
    <row r="17" spans="1:45" s="104" customFormat="1" x14ac:dyDescent="0.2">
      <c r="A17" s="103"/>
      <c r="B17" s="104" t="s">
        <v>87</v>
      </c>
      <c r="C17" s="105" t="s">
        <v>118</v>
      </c>
      <c r="D17" s="106">
        <f t="shared" si="0"/>
        <v>15321.5</v>
      </c>
      <c r="E17" s="159"/>
      <c r="F17" s="159"/>
      <c r="G17" s="110"/>
      <c r="H17" s="110"/>
      <c r="I17" s="111"/>
      <c r="J17" s="105"/>
      <c r="K17" s="105"/>
      <c r="L17" s="105"/>
      <c r="M17" s="105"/>
      <c r="N17" s="105"/>
      <c r="O17" s="105"/>
      <c r="P17" s="105"/>
      <c r="Q17" s="105"/>
      <c r="R17" s="105"/>
      <c r="S17" s="107"/>
      <c r="T17" s="107"/>
      <c r="U17" s="105"/>
      <c r="V17" s="108"/>
      <c r="W17" s="108"/>
      <c r="X17" s="105"/>
      <c r="Y17" s="109">
        <v>36130</v>
      </c>
      <c r="Z17" s="109">
        <v>36161</v>
      </c>
      <c r="AA17" s="104">
        <v>9070</v>
      </c>
      <c r="AB17" s="108">
        <v>36373</v>
      </c>
      <c r="AC17" s="108">
        <v>36404</v>
      </c>
      <c r="AD17" s="105">
        <v>15090</v>
      </c>
      <c r="AE17" s="109">
        <v>36495</v>
      </c>
      <c r="AF17" s="109">
        <v>36526</v>
      </c>
      <c r="AG17" s="104">
        <v>1716</v>
      </c>
      <c r="AH17" s="108">
        <v>36861</v>
      </c>
      <c r="AI17" s="108">
        <v>36892</v>
      </c>
      <c r="AJ17" s="105">
        <v>35410</v>
      </c>
      <c r="AN17" s="105"/>
      <c r="AO17" s="105"/>
      <c r="AP17" s="105"/>
      <c r="AQ17" s="105"/>
      <c r="AR17" s="105"/>
      <c r="AS17" s="105"/>
    </row>
    <row r="18" spans="1:45" s="104" customFormat="1" x14ac:dyDescent="0.2">
      <c r="A18" s="103"/>
      <c r="B18" s="104" t="s">
        <v>87</v>
      </c>
      <c r="C18" s="105" t="s">
        <v>119</v>
      </c>
      <c r="D18" s="106">
        <f t="shared" si="0"/>
        <v>1374</v>
      </c>
      <c r="E18" s="159"/>
      <c r="F18" s="159"/>
      <c r="G18" s="110"/>
      <c r="H18" s="110"/>
      <c r="I18" s="111"/>
      <c r="J18" s="105"/>
      <c r="K18" s="105"/>
      <c r="L18" s="105"/>
      <c r="M18" s="105"/>
      <c r="N18" s="105"/>
      <c r="O18" s="105"/>
      <c r="P18" s="105"/>
      <c r="Q18" s="105"/>
      <c r="R18" s="105"/>
      <c r="S18" s="107"/>
      <c r="T18" s="107"/>
      <c r="U18" s="105"/>
      <c r="V18" s="108"/>
      <c r="W18" s="108"/>
      <c r="X18" s="105"/>
      <c r="AB18" s="105"/>
      <c r="AC18" s="105"/>
      <c r="AD18" s="105"/>
      <c r="AE18" s="109">
        <v>36495</v>
      </c>
      <c r="AF18" s="109">
        <v>36526</v>
      </c>
      <c r="AG18" s="104">
        <v>1374</v>
      </c>
      <c r="AH18" s="105"/>
      <c r="AI18" s="105"/>
      <c r="AJ18" s="105"/>
      <c r="AN18" s="105"/>
      <c r="AO18" s="105"/>
      <c r="AP18" s="105"/>
      <c r="AQ18" s="105"/>
      <c r="AR18" s="105"/>
      <c r="AS18" s="105"/>
    </row>
    <row r="19" spans="1:45" s="104" customFormat="1" x14ac:dyDescent="0.2">
      <c r="A19" s="103"/>
      <c r="B19" s="104" t="s">
        <v>87</v>
      </c>
      <c r="C19" s="105" t="s">
        <v>24</v>
      </c>
      <c r="D19" s="106">
        <f t="shared" si="0"/>
        <v>920</v>
      </c>
      <c r="E19" s="159"/>
      <c r="F19" s="159"/>
      <c r="G19" s="110"/>
      <c r="H19" s="110"/>
      <c r="I19" s="111"/>
      <c r="J19" s="105"/>
      <c r="K19" s="105"/>
      <c r="L19" s="105"/>
      <c r="M19" s="105"/>
      <c r="N19" s="105"/>
      <c r="O19" s="105"/>
      <c r="P19" s="105"/>
      <c r="Q19" s="105"/>
      <c r="R19" s="105"/>
      <c r="S19" s="107"/>
      <c r="T19" s="107"/>
      <c r="U19" s="105"/>
      <c r="V19" s="108"/>
      <c r="W19" s="108"/>
      <c r="X19" s="105"/>
      <c r="AB19" s="105"/>
      <c r="AC19" s="105"/>
      <c r="AD19" s="105"/>
      <c r="AH19" s="108">
        <v>36861</v>
      </c>
      <c r="AI19" s="108">
        <v>36892</v>
      </c>
      <c r="AJ19" s="105">
        <v>920</v>
      </c>
      <c r="AN19" s="105"/>
      <c r="AO19" s="105"/>
      <c r="AP19" s="105"/>
      <c r="AQ19" s="105"/>
      <c r="AR19" s="105"/>
      <c r="AS19" s="105"/>
    </row>
    <row r="20" spans="1:45" s="104" customFormat="1" x14ac:dyDescent="0.2">
      <c r="A20" s="103"/>
      <c r="B20" s="104" t="s">
        <v>87</v>
      </c>
      <c r="C20" s="105" t="s">
        <v>120</v>
      </c>
      <c r="D20" s="106">
        <f t="shared" si="0"/>
        <v>6120</v>
      </c>
      <c r="E20" s="159"/>
      <c r="F20" s="159"/>
      <c r="G20" s="110"/>
      <c r="H20" s="110"/>
      <c r="I20" s="111"/>
      <c r="J20" s="105"/>
      <c r="K20" s="105"/>
      <c r="L20" s="105"/>
      <c r="M20" s="107">
        <v>43861</v>
      </c>
      <c r="N20" s="107">
        <v>43894</v>
      </c>
      <c r="O20" s="105">
        <v>9040</v>
      </c>
      <c r="P20" s="105"/>
      <c r="Q20" s="105"/>
      <c r="R20" s="105"/>
      <c r="S20" s="107"/>
      <c r="T20" s="107"/>
      <c r="U20" s="105"/>
      <c r="V20" s="108"/>
      <c r="W20" s="108"/>
      <c r="X20" s="105"/>
      <c r="Y20" s="109">
        <v>36130</v>
      </c>
      <c r="Z20" s="109">
        <v>36161</v>
      </c>
      <c r="AA20" s="104">
        <v>3820</v>
      </c>
      <c r="AB20" s="105"/>
      <c r="AC20" s="105"/>
      <c r="AD20" s="105"/>
      <c r="AH20" s="108">
        <v>36861</v>
      </c>
      <c r="AI20" s="108">
        <v>36892</v>
      </c>
      <c r="AJ20" s="105">
        <v>5500</v>
      </c>
      <c r="AN20" s="105"/>
      <c r="AO20" s="105"/>
      <c r="AP20" s="105"/>
      <c r="AQ20" s="105"/>
      <c r="AR20" s="105"/>
      <c r="AS20" s="105"/>
    </row>
    <row r="21" spans="1:45" s="104" customFormat="1" x14ac:dyDescent="0.2">
      <c r="A21" s="103"/>
      <c r="B21" s="104" t="s">
        <v>87</v>
      </c>
      <c r="C21" s="105" t="s">
        <v>121</v>
      </c>
      <c r="D21" s="106">
        <f t="shared" si="0"/>
        <v>9845</v>
      </c>
      <c r="E21" s="159"/>
      <c r="F21" s="159"/>
      <c r="G21" s="110"/>
      <c r="H21" s="110"/>
      <c r="I21" s="111"/>
      <c r="J21" s="105"/>
      <c r="K21" s="105"/>
      <c r="L21" s="105"/>
      <c r="M21" s="105"/>
      <c r="N21" s="105"/>
      <c r="O21" s="105"/>
      <c r="P21" s="105"/>
      <c r="Q21" s="105"/>
      <c r="R21" s="105"/>
      <c r="S21" s="107"/>
      <c r="T21" s="107"/>
      <c r="U21" s="105"/>
      <c r="V21" s="108"/>
      <c r="W21" s="108"/>
      <c r="X21" s="105"/>
      <c r="AB21" s="108">
        <v>36373</v>
      </c>
      <c r="AC21" s="108">
        <v>36404</v>
      </c>
      <c r="AD21" s="105">
        <v>10730</v>
      </c>
      <c r="AH21" s="108">
        <v>36861</v>
      </c>
      <c r="AI21" s="108">
        <v>36892</v>
      </c>
      <c r="AJ21" s="105">
        <v>8960</v>
      </c>
      <c r="AN21" s="105"/>
      <c r="AO21" s="105"/>
      <c r="AP21" s="105"/>
      <c r="AQ21" s="105"/>
      <c r="AR21" s="105"/>
      <c r="AS21" s="105"/>
    </row>
    <row r="22" spans="1:45" s="94" customFormat="1" x14ac:dyDescent="0.2">
      <c r="A22" s="93" t="s">
        <v>199</v>
      </c>
      <c r="B22" s="94" t="s">
        <v>90</v>
      </c>
      <c r="C22" s="98" t="s">
        <v>31</v>
      </c>
      <c r="D22" s="95">
        <f t="shared" si="0"/>
        <v>3020.4</v>
      </c>
      <c r="E22" s="160">
        <f>MAX(D22:D30)</f>
        <v>3518.3333333333335</v>
      </c>
      <c r="F22" s="160">
        <f>1500000/E22</f>
        <v>426.33822832780669</v>
      </c>
      <c r="G22" s="102"/>
      <c r="H22" s="102"/>
      <c r="I22" s="97"/>
      <c r="J22" s="99">
        <v>43783</v>
      </c>
      <c r="K22" s="99">
        <v>43816</v>
      </c>
      <c r="L22" s="98">
        <v>190</v>
      </c>
      <c r="M22" s="99">
        <v>43863</v>
      </c>
      <c r="N22" s="99">
        <v>43893</v>
      </c>
      <c r="O22" s="98"/>
      <c r="P22" s="98"/>
      <c r="Q22" s="98"/>
      <c r="R22" s="98"/>
      <c r="S22" s="99">
        <v>42975</v>
      </c>
      <c r="T22" s="99">
        <v>43003</v>
      </c>
      <c r="U22" s="98">
        <v>4882</v>
      </c>
      <c r="V22" s="100"/>
      <c r="W22" s="100"/>
      <c r="X22" s="98"/>
      <c r="AB22" s="98"/>
      <c r="AC22" s="98"/>
      <c r="AD22" s="98"/>
      <c r="AH22" s="98"/>
      <c r="AI22" s="98"/>
      <c r="AJ22" s="98"/>
      <c r="AK22" s="101">
        <v>39326</v>
      </c>
      <c r="AL22" s="101">
        <v>39356</v>
      </c>
      <c r="AM22" s="94">
        <v>4370</v>
      </c>
      <c r="AN22" s="100">
        <v>39661</v>
      </c>
      <c r="AO22" s="100">
        <v>39661</v>
      </c>
      <c r="AP22" s="98">
        <v>5330</v>
      </c>
      <c r="AQ22" s="100">
        <v>39753</v>
      </c>
      <c r="AR22" s="100">
        <v>39753</v>
      </c>
      <c r="AS22" s="98">
        <v>330</v>
      </c>
    </row>
    <row r="23" spans="1:45" s="94" customFormat="1" x14ac:dyDescent="0.2">
      <c r="A23" s="93"/>
      <c r="B23" s="94" t="s">
        <v>90</v>
      </c>
      <c r="C23" s="98" t="s">
        <v>91</v>
      </c>
      <c r="D23" s="95">
        <f t="shared" si="0"/>
        <v>3518.3333333333335</v>
      </c>
      <c r="E23" s="160"/>
      <c r="F23" s="160"/>
      <c r="G23" s="102"/>
      <c r="H23" s="102"/>
      <c r="I23" s="97"/>
      <c r="J23" s="98"/>
      <c r="K23" s="98"/>
      <c r="L23" s="98"/>
      <c r="M23" s="98"/>
      <c r="N23" s="98"/>
      <c r="O23" s="98"/>
      <c r="P23" s="98"/>
      <c r="Q23" s="98"/>
      <c r="R23" s="98"/>
      <c r="S23" s="99">
        <v>42975</v>
      </c>
      <c r="T23" s="99">
        <v>43003</v>
      </c>
      <c r="U23" s="98">
        <v>5655</v>
      </c>
      <c r="V23" s="100"/>
      <c r="W23" s="100"/>
      <c r="X23" s="98"/>
      <c r="Y23" s="101">
        <v>36130</v>
      </c>
      <c r="Z23" s="101">
        <v>36161</v>
      </c>
      <c r="AA23" s="94">
        <v>700</v>
      </c>
      <c r="AB23" s="98"/>
      <c r="AC23" s="98"/>
      <c r="AD23" s="98"/>
      <c r="AE23" s="101"/>
      <c r="AF23" s="101"/>
      <c r="AH23" s="98"/>
      <c r="AI23" s="98"/>
      <c r="AJ23" s="98"/>
      <c r="AK23" s="101">
        <v>39326</v>
      </c>
      <c r="AL23" s="101">
        <v>39356</v>
      </c>
      <c r="AM23" s="94">
        <v>4200</v>
      </c>
      <c r="AN23" s="98"/>
      <c r="AO23" s="98"/>
      <c r="AP23" s="98"/>
      <c r="AQ23" s="98"/>
      <c r="AR23" s="98"/>
      <c r="AS23" s="98"/>
    </row>
    <row r="24" spans="1:45" s="94" customFormat="1" x14ac:dyDescent="0.2">
      <c r="A24" s="93"/>
      <c r="B24" s="94" t="s">
        <v>90</v>
      </c>
      <c r="C24" s="98" t="s">
        <v>111</v>
      </c>
      <c r="D24" s="95">
        <f t="shared" si="0"/>
        <v>965.25</v>
      </c>
      <c r="E24" s="160"/>
      <c r="F24" s="160"/>
      <c r="G24" s="102" t="s">
        <v>159</v>
      </c>
      <c r="H24" s="102" t="s">
        <v>160</v>
      </c>
      <c r="I24" s="97">
        <v>2891</v>
      </c>
      <c r="J24" s="99">
        <v>43783</v>
      </c>
      <c r="K24" s="99">
        <v>43816</v>
      </c>
      <c r="L24" s="98">
        <v>170</v>
      </c>
      <c r="M24" s="99">
        <v>43863</v>
      </c>
      <c r="N24" s="99">
        <v>43893</v>
      </c>
      <c r="O24" s="98"/>
      <c r="P24" s="98"/>
      <c r="Q24" s="98"/>
      <c r="R24" s="98"/>
      <c r="S24" s="99"/>
      <c r="T24" s="99"/>
      <c r="U24" s="98"/>
      <c r="V24" s="100"/>
      <c r="W24" s="100">
        <v>36678</v>
      </c>
      <c r="X24" s="98">
        <v>400</v>
      </c>
      <c r="AB24" s="98"/>
      <c r="AC24" s="98"/>
      <c r="AD24" s="98"/>
      <c r="AE24" s="101">
        <v>36495</v>
      </c>
      <c r="AF24" s="101">
        <v>36526</v>
      </c>
      <c r="AG24" s="94">
        <v>400</v>
      </c>
      <c r="AH24" s="98"/>
      <c r="AI24" s="98"/>
      <c r="AJ24" s="98"/>
      <c r="AN24" s="98"/>
      <c r="AO24" s="98"/>
      <c r="AP24" s="98"/>
      <c r="AQ24" s="98"/>
      <c r="AR24" s="98"/>
      <c r="AS24" s="98"/>
    </row>
    <row r="25" spans="1:45" s="94" customFormat="1" x14ac:dyDescent="0.2">
      <c r="A25" s="93"/>
      <c r="B25" s="94" t="s">
        <v>90</v>
      </c>
      <c r="C25" s="98" t="s">
        <v>89</v>
      </c>
      <c r="D25" s="95">
        <f t="shared" si="0"/>
        <v>3011.5</v>
      </c>
      <c r="E25" s="160"/>
      <c r="F25" s="160"/>
      <c r="G25" s="102" t="s">
        <v>159</v>
      </c>
      <c r="H25" s="102" t="s">
        <v>160</v>
      </c>
      <c r="I25" s="97">
        <v>5523</v>
      </c>
      <c r="J25" s="98"/>
      <c r="K25" s="98"/>
      <c r="L25" s="98"/>
      <c r="M25" s="98"/>
      <c r="N25" s="98"/>
      <c r="O25" s="98"/>
      <c r="P25" s="98"/>
      <c r="Q25" s="98"/>
      <c r="R25" s="98"/>
      <c r="S25" s="99"/>
      <c r="T25" s="99"/>
      <c r="U25" s="98"/>
      <c r="V25" s="100"/>
      <c r="W25" s="100"/>
      <c r="X25" s="98"/>
      <c r="Y25" s="101">
        <v>36130</v>
      </c>
      <c r="Z25" s="101">
        <v>36161</v>
      </c>
      <c r="AA25" s="94">
        <v>500</v>
      </c>
      <c r="AB25" s="98"/>
      <c r="AC25" s="98"/>
      <c r="AD25" s="98"/>
      <c r="AE25" s="101"/>
      <c r="AF25" s="101"/>
      <c r="AH25" s="98"/>
      <c r="AI25" s="98"/>
      <c r="AJ25" s="98"/>
      <c r="AN25" s="98"/>
      <c r="AO25" s="98"/>
      <c r="AP25" s="98"/>
      <c r="AQ25" s="98"/>
      <c r="AR25" s="98"/>
      <c r="AS25" s="98"/>
    </row>
    <row r="26" spans="1:45" s="94" customFormat="1" x14ac:dyDescent="0.2">
      <c r="A26" s="93"/>
      <c r="B26" s="94" t="s">
        <v>90</v>
      </c>
      <c r="C26" s="98" t="s">
        <v>20</v>
      </c>
      <c r="D26" s="95">
        <f t="shared" si="0"/>
        <v>2747.2</v>
      </c>
      <c r="E26" s="160"/>
      <c r="F26" s="160"/>
      <c r="G26" s="102" t="s">
        <v>159</v>
      </c>
      <c r="H26" s="102" t="s">
        <v>160</v>
      </c>
      <c r="I26" s="97">
        <v>5036</v>
      </c>
      <c r="J26" s="99">
        <v>43783</v>
      </c>
      <c r="K26" s="99">
        <v>43816</v>
      </c>
      <c r="L26" s="98">
        <v>230</v>
      </c>
      <c r="M26" s="98"/>
      <c r="N26" s="98"/>
      <c r="O26" s="98"/>
      <c r="P26" s="98"/>
      <c r="Q26" s="98"/>
      <c r="R26" s="98"/>
      <c r="S26" s="99"/>
      <c r="T26" s="99"/>
      <c r="U26" s="98"/>
      <c r="V26" s="100"/>
      <c r="W26" s="100"/>
      <c r="X26" s="98"/>
      <c r="AB26" s="100">
        <v>36373</v>
      </c>
      <c r="AC26" s="100">
        <v>36404</v>
      </c>
      <c r="AD26" s="98">
        <v>3450</v>
      </c>
      <c r="AH26" s="100">
        <v>36861</v>
      </c>
      <c r="AI26" s="100">
        <v>36892</v>
      </c>
      <c r="AJ26" s="98">
        <v>400</v>
      </c>
      <c r="AK26" s="101">
        <v>39326</v>
      </c>
      <c r="AL26" s="101">
        <v>39356</v>
      </c>
      <c r="AM26" s="94">
        <v>4620</v>
      </c>
      <c r="AN26" s="98"/>
      <c r="AO26" s="98"/>
      <c r="AP26" s="98"/>
      <c r="AQ26" s="98"/>
      <c r="AR26" s="98"/>
      <c r="AS26" s="98"/>
    </row>
    <row r="27" spans="1:45" s="94" customFormat="1" x14ac:dyDescent="0.2">
      <c r="A27" s="93"/>
      <c r="B27" s="94" t="s">
        <v>90</v>
      </c>
      <c r="C27" s="98" t="s">
        <v>127</v>
      </c>
      <c r="D27" s="95">
        <f t="shared" si="0"/>
        <v>740</v>
      </c>
      <c r="E27" s="160"/>
      <c r="F27" s="160"/>
      <c r="G27" s="102"/>
      <c r="H27" s="102"/>
      <c r="I27" s="97"/>
      <c r="J27" s="98"/>
      <c r="K27" s="98"/>
      <c r="L27" s="98"/>
      <c r="M27" s="99">
        <v>43863</v>
      </c>
      <c r="N27" s="99">
        <v>43893</v>
      </c>
      <c r="O27" s="98"/>
      <c r="P27" s="98"/>
      <c r="Q27" s="98"/>
      <c r="R27" s="98"/>
      <c r="S27" s="99"/>
      <c r="T27" s="99"/>
      <c r="U27" s="98"/>
      <c r="V27" s="100"/>
      <c r="W27" s="100"/>
      <c r="X27" s="98"/>
      <c r="Y27" s="101">
        <v>36130</v>
      </c>
      <c r="Z27" s="101">
        <v>36161</v>
      </c>
      <c r="AA27" s="94">
        <v>30</v>
      </c>
      <c r="AB27" s="100">
        <v>36373</v>
      </c>
      <c r="AC27" s="100">
        <v>36404</v>
      </c>
      <c r="AD27" s="98">
        <v>1450</v>
      </c>
      <c r="AE27" s="101"/>
      <c r="AF27" s="101"/>
      <c r="AH27" s="98"/>
      <c r="AI27" s="98"/>
      <c r="AJ27" s="98"/>
      <c r="AN27" s="98"/>
      <c r="AO27" s="98"/>
      <c r="AP27" s="98"/>
      <c r="AQ27" s="98"/>
      <c r="AR27" s="98"/>
      <c r="AS27" s="98"/>
    </row>
    <row r="28" spans="1:45" s="94" customFormat="1" x14ac:dyDescent="0.2">
      <c r="A28" s="93"/>
      <c r="B28" s="94" t="s">
        <v>90</v>
      </c>
      <c r="C28" s="98" t="s">
        <v>128</v>
      </c>
      <c r="D28" s="95">
        <f t="shared" si="0"/>
        <v>2372.5</v>
      </c>
      <c r="E28" s="160"/>
      <c r="F28" s="160"/>
      <c r="G28" s="102"/>
      <c r="H28" s="102"/>
      <c r="I28" s="97"/>
      <c r="J28" s="98"/>
      <c r="K28" s="98"/>
      <c r="L28" s="98"/>
      <c r="M28" s="98"/>
      <c r="N28" s="98"/>
      <c r="O28" s="98"/>
      <c r="P28" s="98"/>
      <c r="Q28" s="98"/>
      <c r="R28" s="98"/>
      <c r="S28" s="99"/>
      <c r="T28" s="99"/>
      <c r="U28" s="98"/>
      <c r="V28" s="100"/>
      <c r="W28" s="100"/>
      <c r="X28" s="98"/>
      <c r="AB28" s="100">
        <v>36373</v>
      </c>
      <c r="AC28" s="100">
        <v>36404</v>
      </c>
      <c r="AD28" s="98">
        <v>1770</v>
      </c>
      <c r="AE28" s="101">
        <v>36495</v>
      </c>
      <c r="AF28" s="101">
        <v>36526</v>
      </c>
      <c r="AG28" s="94">
        <v>1085</v>
      </c>
      <c r="AH28" s="100">
        <v>36861</v>
      </c>
      <c r="AI28" s="100">
        <v>36892</v>
      </c>
      <c r="AJ28" s="98">
        <v>1085</v>
      </c>
      <c r="AK28" s="101">
        <v>39326</v>
      </c>
      <c r="AL28" s="101">
        <v>39356</v>
      </c>
      <c r="AM28" s="94">
        <v>5550</v>
      </c>
      <c r="AN28" s="98"/>
      <c r="AO28" s="98"/>
      <c r="AP28" s="98"/>
      <c r="AQ28" s="98"/>
      <c r="AR28" s="98"/>
      <c r="AS28" s="98"/>
    </row>
    <row r="29" spans="1:45" s="94" customFormat="1" x14ac:dyDescent="0.2">
      <c r="A29" s="93"/>
      <c r="B29" s="94" t="s">
        <v>90</v>
      </c>
      <c r="C29" s="98" t="s">
        <v>129</v>
      </c>
      <c r="D29" s="95">
        <f t="shared" si="0"/>
        <v>1500</v>
      </c>
      <c r="E29" s="160"/>
      <c r="F29" s="160"/>
      <c r="G29" s="102"/>
      <c r="H29" s="102"/>
      <c r="I29" s="97"/>
      <c r="J29" s="98"/>
      <c r="K29" s="98"/>
      <c r="L29" s="98"/>
      <c r="M29" s="98"/>
      <c r="N29" s="98"/>
      <c r="O29" s="98"/>
      <c r="P29" s="98"/>
      <c r="Q29" s="98"/>
      <c r="R29" s="98"/>
      <c r="S29" s="99"/>
      <c r="T29" s="99"/>
      <c r="U29" s="98"/>
      <c r="V29" s="100"/>
      <c r="W29" s="100"/>
      <c r="X29" s="98"/>
      <c r="AB29" s="98"/>
      <c r="AC29" s="98"/>
      <c r="AD29" s="98"/>
      <c r="AH29" s="98"/>
      <c r="AI29" s="98"/>
      <c r="AJ29" s="98"/>
      <c r="AK29" s="101">
        <v>39326</v>
      </c>
      <c r="AL29" s="101">
        <v>39356</v>
      </c>
      <c r="AM29" s="94">
        <v>1500</v>
      </c>
      <c r="AN29" s="98"/>
      <c r="AO29" s="98"/>
      <c r="AP29" s="98"/>
      <c r="AQ29" s="98"/>
      <c r="AR29" s="98"/>
      <c r="AS29" s="98"/>
    </row>
    <row r="30" spans="1:45" s="94" customFormat="1" x14ac:dyDescent="0.2">
      <c r="A30" s="93"/>
      <c r="B30" s="94" t="s">
        <v>90</v>
      </c>
      <c r="C30" s="98" t="s">
        <v>158</v>
      </c>
      <c r="D30" s="95">
        <f t="shared" si="0"/>
        <v>3434</v>
      </c>
      <c r="E30" s="160"/>
      <c r="F30" s="160"/>
      <c r="G30" s="102" t="s">
        <v>159</v>
      </c>
      <c r="H30" s="102" t="s">
        <v>160</v>
      </c>
      <c r="I30" s="97">
        <v>6828</v>
      </c>
      <c r="J30" s="99">
        <v>43783</v>
      </c>
      <c r="K30" s="99">
        <v>43816</v>
      </c>
      <c r="L30" s="98">
        <v>40</v>
      </c>
      <c r="M30" s="99">
        <v>43863</v>
      </c>
      <c r="N30" s="99">
        <v>43893</v>
      </c>
      <c r="O30" s="98"/>
      <c r="P30" s="98"/>
      <c r="Q30" s="98"/>
      <c r="R30" s="98"/>
      <c r="S30" s="99"/>
      <c r="T30" s="99"/>
      <c r="U30" s="98"/>
      <c r="V30" s="100"/>
      <c r="W30" s="100"/>
      <c r="X30" s="98"/>
      <c r="AB30" s="98"/>
      <c r="AC30" s="98"/>
      <c r="AD30" s="98"/>
      <c r="AH30" s="98"/>
      <c r="AI30" s="98"/>
      <c r="AJ30" s="98"/>
      <c r="AK30" s="101"/>
      <c r="AL30" s="101"/>
      <c r="AN30" s="98"/>
      <c r="AO30" s="98"/>
      <c r="AP30" s="98"/>
      <c r="AQ30" s="98"/>
      <c r="AR30" s="98"/>
      <c r="AS30" s="98"/>
    </row>
    <row r="31" spans="1:45" s="104" customFormat="1" x14ac:dyDescent="0.2">
      <c r="A31" s="103" t="s">
        <v>199</v>
      </c>
      <c r="B31" s="104" t="s">
        <v>92</v>
      </c>
      <c r="C31" s="105" t="s">
        <v>89</v>
      </c>
      <c r="D31" s="106">
        <f t="shared" si="0"/>
        <v>348</v>
      </c>
      <c r="E31" s="159">
        <f>MAX(D31:D34)</f>
        <v>1216.6666666666667</v>
      </c>
      <c r="F31" s="159">
        <f>1500000/E31</f>
        <v>1232.8767123287671</v>
      </c>
      <c r="G31" s="110" t="s">
        <v>161</v>
      </c>
      <c r="H31" s="110" t="s">
        <v>162</v>
      </c>
      <c r="I31" s="111">
        <v>563</v>
      </c>
      <c r="J31" s="107">
        <v>43783</v>
      </c>
      <c r="K31" s="107">
        <v>43816</v>
      </c>
      <c r="L31" s="105">
        <v>96</v>
      </c>
      <c r="M31" s="107">
        <v>43867</v>
      </c>
      <c r="N31" s="107">
        <v>43895</v>
      </c>
      <c r="O31" s="105"/>
      <c r="P31" s="105"/>
      <c r="Q31" s="105"/>
      <c r="R31" s="105"/>
      <c r="S31" s="107">
        <v>42944</v>
      </c>
      <c r="T31" s="107">
        <v>43003</v>
      </c>
      <c r="U31" s="105">
        <v>385</v>
      </c>
      <c r="V31" s="108"/>
      <c r="W31" s="108"/>
      <c r="X31" s="105"/>
      <c r="AB31" s="105"/>
      <c r="AC31" s="105"/>
      <c r="AD31" s="105"/>
      <c r="AH31" s="105"/>
      <c r="AI31" s="105"/>
      <c r="AJ31" s="105"/>
      <c r="AN31" s="105"/>
      <c r="AO31" s="105"/>
      <c r="AP31" s="105"/>
      <c r="AQ31" s="105"/>
      <c r="AR31" s="105"/>
      <c r="AS31" s="105"/>
    </row>
    <row r="32" spans="1:45" s="104" customFormat="1" x14ac:dyDescent="0.2">
      <c r="A32" s="103"/>
      <c r="B32" s="104" t="s">
        <v>92</v>
      </c>
      <c r="C32" s="105" t="s">
        <v>222</v>
      </c>
      <c r="D32" s="106">
        <f t="shared" si="0"/>
        <v>1216.6666666666667</v>
      </c>
      <c r="E32" s="159"/>
      <c r="F32" s="159"/>
      <c r="G32" s="110" t="s">
        <v>161</v>
      </c>
      <c r="H32" s="110" t="s">
        <v>162</v>
      </c>
      <c r="I32" s="111">
        <v>2971</v>
      </c>
      <c r="J32" s="107">
        <v>43783</v>
      </c>
      <c r="K32" s="107">
        <v>43816</v>
      </c>
      <c r="L32" s="105">
        <v>190</v>
      </c>
      <c r="M32" s="107">
        <v>43867</v>
      </c>
      <c r="N32" s="107">
        <v>43895</v>
      </c>
      <c r="O32" s="105"/>
      <c r="P32" s="105"/>
      <c r="Q32" s="105"/>
      <c r="R32" s="105"/>
      <c r="S32" s="107">
        <v>42944</v>
      </c>
      <c r="T32" s="107">
        <v>43003</v>
      </c>
      <c r="U32" s="105">
        <v>489</v>
      </c>
      <c r="V32" s="108"/>
      <c r="W32" s="108"/>
      <c r="X32" s="105"/>
      <c r="AB32" s="105"/>
      <c r="AC32" s="105"/>
      <c r="AD32" s="105"/>
      <c r="AH32" s="105"/>
      <c r="AI32" s="105"/>
      <c r="AJ32" s="105"/>
      <c r="AN32" s="105"/>
      <c r="AO32" s="105"/>
      <c r="AP32" s="105"/>
      <c r="AQ32" s="105"/>
      <c r="AR32" s="105"/>
      <c r="AS32" s="105"/>
    </row>
    <row r="33" spans="1:45" s="104" customFormat="1" x14ac:dyDescent="0.2">
      <c r="A33" s="103"/>
      <c r="B33" s="104" t="s">
        <v>92</v>
      </c>
      <c r="C33" s="105" t="s">
        <v>31</v>
      </c>
      <c r="D33" s="106">
        <f t="shared" si="0"/>
        <v>388.66666666666669</v>
      </c>
      <c r="E33" s="159"/>
      <c r="F33" s="159"/>
      <c r="G33" s="110"/>
      <c r="H33" s="110"/>
      <c r="I33" s="111"/>
      <c r="J33" s="105"/>
      <c r="K33" s="105"/>
      <c r="L33" s="105"/>
      <c r="M33" s="105"/>
      <c r="N33" s="105"/>
      <c r="O33" s="105"/>
      <c r="P33" s="105"/>
      <c r="Q33" s="105"/>
      <c r="R33" s="105"/>
      <c r="S33" s="107"/>
      <c r="T33" s="107"/>
      <c r="U33" s="105"/>
      <c r="V33" s="108"/>
      <c r="W33" s="108">
        <v>36678</v>
      </c>
      <c r="X33" s="105">
        <v>553</v>
      </c>
      <c r="Y33" s="109">
        <v>36130</v>
      </c>
      <c r="Z33" s="109">
        <v>36161</v>
      </c>
      <c r="AA33" s="104">
        <v>60</v>
      </c>
      <c r="AB33" s="105"/>
      <c r="AC33" s="105"/>
      <c r="AD33" s="105"/>
      <c r="AE33" s="109">
        <v>36495</v>
      </c>
      <c r="AF33" s="109">
        <v>36526</v>
      </c>
      <c r="AG33" s="104">
        <v>553</v>
      </c>
      <c r="AH33" s="105"/>
      <c r="AI33" s="105"/>
      <c r="AJ33" s="105"/>
      <c r="AN33" s="105"/>
      <c r="AO33" s="105"/>
      <c r="AP33" s="105"/>
      <c r="AQ33" s="105"/>
      <c r="AR33" s="105"/>
      <c r="AS33" s="105"/>
    </row>
    <row r="34" spans="1:45" s="104" customFormat="1" x14ac:dyDescent="0.2">
      <c r="A34" s="103"/>
      <c r="B34" s="104" t="s">
        <v>92</v>
      </c>
      <c r="C34" s="105" t="s">
        <v>123</v>
      </c>
      <c r="D34" s="106">
        <f t="shared" si="0"/>
        <v>460</v>
      </c>
      <c r="E34" s="159"/>
      <c r="F34" s="159"/>
      <c r="G34" s="110"/>
      <c r="H34" s="110"/>
      <c r="I34" s="111"/>
      <c r="J34" s="105"/>
      <c r="K34" s="105"/>
      <c r="L34" s="105"/>
      <c r="M34" s="105"/>
      <c r="N34" s="105"/>
      <c r="O34" s="105"/>
      <c r="P34" s="105"/>
      <c r="Q34" s="105"/>
      <c r="R34" s="105"/>
      <c r="S34" s="107"/>
      <c r="T34" s="107"/>
      <c r="U34" s="105"/>
      <c r="V34" s="108"/>
      <c r="W34" s="108"/>
      <c r="X34" s="105"/>
      <c r="Y34" s="109">
        <v>36130</v>
      </c>
      <c r="Z34" s="109">
        <v>36161</v>
      </c>
      <c r="AA34" s="104">
        <v>460</v>
      </c>
      <c r="AB34" s="105"/>
      <c r="AC34" s="105"/>
      <c r="AD34" s="105"/>
      <c r="AH34" s="105"/>
      <c r="AI34" s="105"/>
      <c r="AJ34" s="105"/>
      <c r="AN34" s="105"/>
      <c r="AO34" s="105"/>
      <c r="AP34" s="105"/>
      <c r="AQ34" s="105"/>
      <c r="AR34" s="105"/>
      <c r="AS34" s="105"/>
    </row>
    <row r="35" spans="1:45" s="94" customFormat="1" x14ac:dyDescent="0.2">
      <c r="A35" s="93" t="s">
        <v>199</v>
      </c>
      <c r="B35" s="94" t="s">
        <v>93</v>
      </c>
      <c r="C35" s="112" t="s">
        <v>163</v>
      </c>
      <c r="D35" s="95">
        <f t="shared" ref="D35:D66" si="1">AVERAGE(I35,L35,O35,R35,U35,X35,AA35,AD35,AG35,AJ35,AM35,AP35,AS35)</f>
        <v>18680</v>
      </c>
      <c r="E35" s="160">
        <f>MAX(D35:D36)</f>
        <v>22224</v>
      </c>
      <c r="F35" s="160">
        <f>1500000/E35</f>
        <v>67.494600431965438</v>
      </c>
      <c r="G35" s="113" t="s">
        <v>161</v>
      </c>
      <c r="H35" s="113" t="s">
        <v>162</v>
      </c>
      <c r="I35" s="114">
        <v>18680</v>
      </c>
      <c r="J35" s="115"/>
      <c r="K35" s="115"/>
      <c r="L35" s="115"/>
      <c r="M35" s="115"/>
      <c r="N35" s="115"/>
      <c r="O35" s="115"/>
      <c r="P35" s="115"/>
      <c r="Q35" s="115"/>
      <c r="R35" s="115"/>
      <c r="S35" s="98"/>
      <c r="T35" s="98"/>
      <c r="U35" s="98"/>
      <c r="V35" s="100"/>
      <c r="W35" s="100"/>
      <c r="X35" s="98"/>
      <c r="AB35" s="98"/>
      <c r="AC35" s="98"/>
      <c r="AD35" s="98"/>
      <c r="AH35" s="98"/>
      <c r="AI35" s="98"/>
      <c r="AJ35" s="98"/>
      <c r="AN35" s="98"/>
      <c r="AO35" s="98"/>
      <c r="AP35" s="98"/>
      <c r="AQ35" s="98"/>
      <c r="AR35" s="98"/>
      <c r="AS35" s="98"/>
    </row>
    <row r="36" spans="1:45" s="94" customFormat="1" x14ac:dyDescent="0.2">
      <c r="A36" s="93"/>
      <c r="B36" s="94" t="s">
        <v>93</v>
      </c>
      <c r="C36" s="112" t="s">
        <v>164</v>
      </c>
      <c r="D36" s="95">
        <f t="shared" si="1"/>
        <v>22224</v>
      </c>
      <c r="E36" s="160"/>
      <c r="F36" s="160"/>
      <c r="G36" s="113" t="s">
        <v>161</v>
      </c>
      <c r="H36" s="113" t="s">
        <v>162</v>
      </c>
      <c r="I36" s="97">
        <v>22224</v>
      </c>
      <c r="J36" s="115"/>
      <c r="K36" s="115"/>
      <c r="L36" s="115"/>
      <c r="M36" s="115"/>
      <c r="N36" s="115"/>
      <c r="O36" s="115"/>
      <c r="P36" s="115"/>
      <c r="Q36" s="115"/>
      <c r="R36" s="115"/>
      <c r="S36" s="98"/>
      <c r="T36" s="98"/>
      <c r="U36" s="98"/>
      <c r="V36" s="100"/>
      <c r="W36" s="100"/>
      <c r="X36" s="98"/>
      <c r="AB36" s="98"/>
      <c r="AC36" s="98"/>
      <c r="AD36" s="98"/>
      <c r="AH36" s="98"/>
      <c r="AI36" s="98"/>
      <c r="AJ36" s="98"/>
      <c r="AN36" s="98"/>
      <c r="AO36" s="98"/>
      <c r="AP36" s="98"/>
      <c r="AQ36" s="98"/>
      <c r="AR36" s="98"/>
      <c r="AS36" s="98"/>
    </row>
    <row r="37" spans="1:45" s="104" customFormat="1" x14ac:dyDescent="0.2">
      <c r="A37" s="103" t="s">
        <v>199</v>
      </c>
      <c r="B37" s="104" t="s">
        <v>94</v>
      </c>
      <c r="C37" s="105" t="s">
        <v>95</v>
      </c>
      <c r="D37" s="106">
        <f t="shared" si="1"/>
        <v>377</v>
      </c>
      <c r="E37" s="159">
        <f>MAX(D37:D39)</f>
        <v>377</v>
      </c>
      <c r="F37" s="159">
        <f>1500000/E37</f>
        <v>3978.7798408488065</v>
      </c>
      <c r="G37" s="110"/>
      <c r="H37" s="110"/>
      <c r="I37" s="111"/>
      <c r="J37" s="105"/>
      <c r="K37" s="105"/>
      <c r="L37" s="105"/>
      <c r="M37" s="105"/>
      <c r="N37" s="105"/>
      <c r="O37" s="105"/>
      <c r="P37" s="105"/>
      <c r="Q37" s="105"/>
      <c r="R37" s="105"/>
      <c r="S37" s="107">
        <v>42978</v>
      </c>
      <c r="T37" s="107">
        <v>43003</v>
      </c>
      <c r="U37" s="105">
        <v>377</v>
      </c>
      <c r="V37" s="108"/>
      <c r="W37" s="108"/>
      <c r="X37" s="105"/>
      <c r="AB37" s="105"/>
      <c r="AC37" s="105"/>
      <c r="AD37" s="105"/>
      <c r="AH37" s="105"/>
      <c r="AI37" s="105"/>
      <c r="AJ37" s="105"/>
      <c r="AN37" s="105"/>
      <c r="AO37" s="105"/>
      <c r="AP37" s="105"/>
      <c r="AQ37" s="105"/>
      <c r="AR37" s="105"/>
      <c r="AS37" s="105"/>
    </row>
    <row r="38" spans="1:45" s="104" customFormat="1" x14ac:dyDescent="0.2">
      <c r="A38" s="103"/>
      <c r="B38" s="104" t="s">
        <v>94</v>
      </c>
      <c r="C38" s="105" t="s">
        <v>148</v>
      </c>
      <c r="D38" s="106">
        <f t="shared" si="1"/>
        <v>50</v>
      </c>
      <c r="E38" s="159"/>
      <c r="F38" s="159"/>
      <c r="G38" s="110"/>
      <c r="H38" s="110"/>
      <c r="I38" s="111"/>
      <c r="J38" s="105"/>
      <c r="K38" s="105"/>
      <c r="L38" s="105"/>
      <c r="M38" s="105"/>
      <c r="N38" s="105"/>
      <c r="O38" s="105"/>
      <c r="P38" s="105"/>
      <c r="Q38" s="105"/>
      <c r="R38" s="105"/>
      <c r="S38" s="107"/>
      <c r="T38" s="107"/>
      <c r="U38" s="105"/>
      <c r="V38" s="108"/>
      <c r="W38" s="108"/>
      <c r="X38" s="105"/>
      <c r="Y38" s="109">
        <v>36130</v>
      </c>
      <c r="Z38" s="109">
        <v>36161</v>
      </c>
      <c r="AA38" s="104">
        <v>50</v>
      </c>
      <c r="AB38" s="105"/>
      <c r="AC38" s="105"/>
      <c r="AD38" s="105"/>
      <c r="AH38" s="105"/>
      <c r="AI38" s="105"/>
      <c r="AJ38" s="105"/>
      <c r="AN38" s="105"/>
      <c r="AO38" s="105"/>
      <c r="AP38" s="105"/>
      <c r="AQ38" s="105"/>
      <c r="AR38" s="105"/>
      <c r="AS38" s="105"/>
    </row>
    <row r="39" spans="1:45" s="104" customFormat="1" x14ac:dyDescent="0.2">
      <c r="A39" s="103"/>
      <c r="B39" s="104" t="s">
        <v>94</v>
      </c>
      <c r="C39" s="105" t="s">
        <v>165</v>
      </c>
      <c r="D39" s="106">
        <f t="shared" si="1"/>
        <v>143.5</v>
      </c>
      <c r="E39" s="159"/>
      <c r="F39" s="159"/>
      <c r="G39" s="107" t="s">
        <v>161</v>
      </c>
      <c r="H39" s="107" t="s">
        <v>166</v>
      </c>
      <c r="I39" s="111">
        <v>152</v>
      </c>
      <c r="J39" s="105"/>
      <c r="K39" s="105"/>
      <c r="L39" s="105"/>
      <c r="M39" s="107">
        <v>43867</v>
      </c>
      <c r="N39" s="107">
        <v>43895</v>
      </c>
      <c r="O39" s="105">
        <v>135</v>
      </c>
      <c r="P39" s="105"/>
      <c r="Q39" s="105"/>
      <c r="R39" s="105"/>
      <c r="S39" s="107"/>
      <c r="T39" s="107"/>
      <c r="U39" s="105"/>
      <c r="V39" s="108"/>
      <c r="W39" s="108"/>
      <c r="X39" s="105"/>
      <c r="Y39" s="109"/>
      <c r="Z39" s="109"/>
      <c r="AB39" s="105"/>
      <c r="AC39" s="105"/>
      <c r="AD39" s="105"/>
      <c r="AH39" s="105"/>
      <c r="AI39" s="105"/>
      <c r="AJ39" s="105"/>
      <c r="AN39" s="105"/>
      <c r="AO39" s="105"/>
      <c r="AP39" s="105"/>
      <c r="AQ39" s="105"/>
      <c r="AR39" s="105"/>
      <c r="AS39" s="105"/>
    </row>
    <row r="40" spans="1:45" s="94" customFormat="1" x14ac:dyDescent="0.2">
      <c r="A40" s="93" t="s">
        <v>199</v>
      </c>
      <c r="B40" s="94" t="s">
        <v>96</v>
      </c>
      <c r="C40" s="98" t="s">
        <v>97</v>
      </c>
      <c r="D40" s="95">
        <f t="shared" si="1"/>
        <v>347</v>
      </c>
      <c r="E40" s="160">
        <f>MAX(D40:D42)</f>
        <v>347</v>
      </c>
      <c r="F40" s="160">
        <f>1500000/E40</f>
        <v>4322.7665706051876</v>
      </c>
      <c r="G40" s="97"/>
      <c r="H40" s="97"/>
      <c r="I40" s="97"/>
      <c r="J40" s="98"/>
      <c r="K40" s="98"/>
      <c r="L40" s="98"/>
      <c r="M40" s="98"/>
      <c r="N40" s="98"/>
      <c r="O40" s="98"/>
      <c r="P40" s="98"/>
      <c r="Q40" s="98"/>
      <c r="R40" s="98"/>
      <c r="S40" s="99">
        <v>42978</v>
      </c>
      <c r="T40" s="99">
        <v>43003</v>
      </c>
      <c r="U40" s="98">
        <v>347</v>
      </c>
      <c r="V40" s="100"/>
      <c r="W40" s="100"/>
      <c r="X40" s="98"/>
      <c r="AB40" s="98"/>
      <c r="AC40" s="98"/>
      <c r="AD40" s="98"/>
      <c r="AH40" s="98"/>
      <c r="AI40" s="98"/>
      <c r="AJ40" s="98"/>
      <c r="AN40" s="98"/>
      <c r="AO40" s="98"/>
      <c r="AP40" s="98"/>
      <c r="AQ40" s="98"/>
      <c r="AR40" s="98"/>
      <c r="AS40" s="98"/>
    </row>
    <row r="41" spans="1:45" s="94" customFormat="1" x14ac:dyDescent="0.2">
      <c r="A41" s="93"/>
      <c r="B41" s="94" t="s">
        <v>96</v>
      </c>
      <c r="C41" s="98" t="s">
        <v>148</v>
      </c>
      <c r="D41" s="95">
        <f t="shared" si="1"/>
        <v>30</v>
      </c>
      <c r="E41" s="160"/>
      <c r="F41" s="160"/>
      <c r="G41" s="97"/>
      <c r="H41" s="97"/>
      <c r="I41" s="97"/>
      <c r="J41" s="98"/>
      <c r="K41" s="98"/>
      <c r="L41" s="98"/>
      <c r="M41" s="98"/>
      <c r="N41" s="98"/>
      <c r="O41" s="98"/>
      <c r="P41" s="98"/>
      <c r="Q41" s="98"/>
      <c r="R41" s="98"/>
      <c r="S41" s="99"/>
      <c r="T41" s="99"/>
      <c r="U41" s="98"/>
      <c r="V41" s="100"/>
      <c r="W41" s="100"/>
      <c r="X41" s="98"/>
      <c r="Y41" s="101">
        <v>36130</v>
      </c>
      <c r="Z41" s="101">
        <v>36161</v>
      </c>
      <c r="AA41" s="94">
        <v>30</v>
      </c>
      <c r="AB41" s="98"/>
      <c r="AC41" s="98"/>
      <c r="AD41" s="98"/>
      <c r="AH41" s="98"/>
      <c r="AI41" s="98"/>
      <c r="AJ41" s="98"/>
      <c r="AN41" s="98"/>
      <c r="AO41" s="98"/>
      <c r="AP41" s="98"/>
      <c r="AQ41" s="98"/>
      <c r="AR41" s="98"/>
      <c r="AS41" s="98"/>
    </row>
    <row r="42" spans="1:45" s="94" customFormat="1" x14ac:dyDescent="0.2">
      <c r="A42" s="93"/>
      <c r="B42" s="94" t="s">
        <v>96</v>
      </c>
      <c r="C42" s="98" t="s">
        <v>167</v>
      </c>
      <c r="D42" s="95">
        <f t="shared" si="1"/>
        <v>104.5</v>
      </c>
      <c r="E42" s="160"/>
      <c r="F42" s="160"/>
      <c r="G42" s="102">
        <v>43635</v>
      </c>
      <c r="H42" s="102">
        <v>43671</v>
      </c>
      <c r="I42" s="97">
        <v>92</v>
      </c>
      <c r="J42" s="98"/>
      <c r="K42" s="98"/>
      <c r="L42" s="98"/>
      <c r="M42" s="99">
        <v>43867</v>
      </c>
      <c r="N42" s="99">
        <v>43895</v>
      </c>
      <c r="O42" s="98">
        <v>117</v>
      </c>
      <c r="P42" s="98"/>
      <c r="Q42" s="98"/>
      <c r="R42" s="98"/>
      <c r="S42" s="99"/>
      <c r="T42" s="99"/>
      <c r="U42" s="98"/>
      <c r="V42" s="100"/>
      <c r="W42" s="100"/>
      <c r="X42" s="98"/>
      <c r="Y42" s="101"/>
      <c r="Z42" s="101"/>
      <c r="AB42" s="98"/>
      <c r="AC42" s="98"/>
      <c r="AD42" s="98"/>
      <c r="AH42" s="98"/>
      <c r="AI42" s="98"/>
      <c r="AJ42" s="98"/>
      <c r="AN42" s="98"/>
      <c r="AO42" s="98"/>
      <c r="AP42" s="98"/>
      <c r="AQ42" s="98"/>
      <c r="AR42" s="98"/>
      <c r="AS42" s="98"/>
    </row>
    <row r="43" spans="1:45" s="104" customFormat="1" x14ac:dyDescent="0.2">
      <c r="A43" s="103" t="s">
        <v>199</v>
      </c>
      <c r="B43" s="104" t="s">
        <v>98</v>
      </c>
      <c r="C43" s="105" t="s">
        <v>99</v>
      </c>
      <c r="D43" s="106">
        <f t="shared" si="1"/>
        <v>3461</v>
      </c>
      <c r="E43" s="159">
        <f>MAX(D43:D47)</f>
        <v>3461</v>
      </c>
      <c r="F43" s="159">
        <f>1500000/E43</f>
        <v>433.40075122796878</v>
      </c>
      <c r="G43" s="111"/>
      <c r="H43" s="111"/>
      <c r="I43" s="111"/>
      <c r="J43" s="105"/>
      <c r="K43" s="105"/>
      <c r="L43" s="105"/>
      <c r="M43" s="105"/>
      <c r="N43" s="105"/>
      <c r="O43" s="105"/>
      <c r="P43" s="105"/>
      <c r="Q43" s="105"/>
      <c r="R43" s="105"/>
      <c r="S43" s="107">
        <v>42975</v>
      </c>
      <c r="T43" s="107">
        <v>43026</v>
      </c>
      <c r="U43" s="105">
        <v>3461</v>
      </c>
      <c r="V43" s="108"/>
      <c r="W43" s="108"/>
      <c r="X43" s="105"/>
      <c r="AB43" s="105"/>
      <c r="AC43" s="105"/>
      <c r="AD43" s="105"/>
      <c r="AH43" s="105"/>
      <c r="AI43" s="105"/>
      <c r="AJ43" s="105"/>
      <c r="AN43" s="105"/>
      <c r="AO43" s="105"/>
      <c r="AP43" s="105"/>
      <c r="AQ43" s="105"/>
      <c r="AR43" s="105"/>
      <c r="AS43" s="105"/>
    </row>
    <row r="44" spans="1:45" s="104" customFormat="1" x14ac:dyDescent="0.2">
      <c r="A44" s="103"/>
      <c r="B44" s="104" t="s">
        <v>98</v>
      </c>
      <c r="C44" s="105" t="s">
        <v>100</v>
      </c>
      <c r="D44" s="106">
        <f t="shared" si="1"/>
        <v>1899</v>
      </c>
      <c r="E44" s="159"/>
      <c r="F44" s="159"/>
      <c r="G44" s="110">
        <v>43649</v>
      </c>
      <c r="H44" s="110">
        <v>43699</v>
      </c>
      <c r="I44" s="111">
        <v>3571</v>
      </c>
      <c r="J44" s="105"/>
      <c r="K44" s="105"/>
      <c r="L44" s="105"/>
      <c r="M44" s="107">
        <v>43868</v>
      </c>
      <c r="N44" s="107">
        <v>43899</v>
      </c>
      <c r="O44" s="105">
        <v>720</v>
      </c>
      <c r="P44" s="105"/>
      <c r="Q44" s="105"/>
      <c r="R44" s="105"/>
      <c r="S44" s="107">
        <v>42975</v>
      </c>
      <c r="T44" s="107">
        <v>43026</v>
      </c>
      <c r="U44" s="105">
        <v>1406</v>
      </c>
      <c r="V44" s="108"/>
      <c r="W44" s="108"/>
      <c r="X44" s="105"/>
      <c r="AB44" s="105"/>
      <c r="AC44" s="105"/>
      <c r="AD44" s="105"/>
      <c r="AH44" s="105"/>
      <c r="AI44" s="105"/>
      <c r="AJ44" s="105"/>
      <c r="AN44" s="105"/>
      <c r="AO44" s="105"/>
      <c r="AP44" s="105"/>
      <c r="AQ44" s="105"/>
      <c r="AR44" s="105"/>
      <c r="AS44" s="105"/>
    </row>
    <row r="45" spans="1:45" s="104" customFormat="1" x14ac:dyDescent="0.2">
      <c r="A45" s="103"/>
      <c r="B45" s="104" t="s">
        <v>98</v>
      </c>
      <c r="C45" s="105" t="s">
        <v>138</v>
      </c>
      <c r="D45" s="106">
        <f t="shared" si="1"/>
        <v>2590</v>
      </c>
      <c r="E45" s="159"/>
      <c r="F45" s="159"/>
      <c r="G45" s="111"/>
      <c r="H45" s="111"/>
      <c r="I45" s="111"/>
      <c r="J45" s="105"/>
      <c r="K45" s="105"/>
      <c r="L45" s="105"/>
      <c r="M45" s="105"/>
      <c r="N45" s="105"/>
      <c r="O45" s="105"/>
      <c r="P45" s="105"/>
      <c r="Q45" s="105"/>
      <c r="R45" s="105"/>
      <c r="S45" s="107"/>
      <c r="T45" s="107"/>
      <c r="U45" s="105"/>
      <c r="V45" s="108"/>
      <c r="W45" s="108"/>
      <c r="X45" s="105"/>
      <c r="Y45" s="109">
        <v>36130</v>
      </c>
      <c r="Z45" s="109">
        <v>36161</v>
      </c>
      <c r="AA45" s="104">
        <v>2220</v>
      </c>
      <c r="AB45" s="108">
        <v>36373</v>
      </c>
      <c r="AC45" s="108">
        <v>36404</v>
      </c>
      <c r="AD45" s="105">
        <v>2960</v>
      </c>
      <c r="AH45" s="105"/>
      <c r="AI45" s="105"/>
      <c r="AJ45" s="105"/>
      <c r="AN45" s="105"/>
      <c r="AO45" s="105"/>
      <c r="AP45" s="105"/>
      <c r="AQ45" s="105"/>
      <c r="AR45" s="105"/>
      <c r="AS45" s="105"/>
    </row>
    <row r="46" spans="1:45" s="104" customFormat="1" x14ac:dyDescent="0.2">
      <c r="A46" s="103"/>
      <c r="B46" s="104" t="s">
        <v>98</v>
      </c>
      <c r="C46" s="105" t="s">
        <v>139</v>
      </c>
      <c r="D46" s="106">
        <f t="shared" si="1"/>
        <v>1195</v>
      </c>
      <c r="E46" s="159"/>
      <c r="F46" s="159"/>
      <c r="G46" s="111"/>
      <c r="H46" s="111"/>
      <c r="I46" s="111"/>
      <c r="J46" s="105"/>
      <c r="K46" s="105"/>
      <c r="L46" s="105"/>
      <c r="M46" s="105"/>
      <c r="N46" s="105"/>
      <c r="O46" s="105"/>
      <c r="P46" s="105"/>
      <c r="Q46" s="105"/>
      <c r="R46" s="105"/>
      <c r="S46" s="107"/>
      <c r="T46" s="107"/>
      <c r="U46" s="105"/>
      <c r="V46" s="108"/>
      <c r="W46" s="108"/>
      <c r="X46" s="105"/>
      <c r="Y46" s="109">
        <v>36130</v>
      </c>
      <c r="Z46" s="109">
        <v>36161</v>
      </c>
      <c r="AA46" s="104">
        <v>890</v>
      </c>
      <c r="AB46" s="108">
        <v>36373</v>
      </c>
      <c r="AC46" s="108">
        <v>36404</v>
      </c>
      <c r="AD46" s="105">
        <v>1500</v>
      </c>
      <c r="AH46" s="105"/>
      <c r="AI46" s="105"/>
      <c r="AJ46" s="105"/>
      <c r="AN46" s="105"/>
      <c r="AO46" s="105"/>
      <c r="AP46" s="105"/>
      <c r="AQ46" s="105"/>
      <c r="AR46" s="105"/>
      <c r="AS46" s="105"/>
    </row>
    <row r="47" spans="1:45" s="104" customFormat="1" x14ac:dyDescent="0.2">
      <c r="A47" s="103"/>
      <c r="B47" s="104" t="s">
        <v>98</v>
      </c>
      <c r="C47" s="105" t="s">
        <v>168</v>
      </c>
      <c r="D47" s="106">
        <f t="shared" si="1"/>
        <v>1536</v>
      </c>
      <c r="E47" s="159"/>
      <c r="F47" s="159"/>
      <c r="G47" s="110">
        <v>43649</v>
      </c>
      <c r="H47" s="110">
        <v>43699</v>
      </c>
      <c r="I47" s="111">
        <v>1700</v>
      </c>
      <c r="J47" s="105"/>
      <c r="K47" s="105"/>
      <c r="L47" s="105"/>
      <c r="M47" s="107">
        <v>43868</v>
      </c>
      <c r="N47" s="107">
        <v>43899</v>
      </c>
      <c r="O47" s="105">
        <v>1372</v>
      </c>
      <c r="P47" s="105"/>
      <c r="Q47" s="105"/>
      <c r="R47" s="105"/>
      <c r="S47" s="107"/>
      <c r="T47" s="107"/>
      <c r="U47" s="105"/>
      <c r="V47" s="108"/>
      <c r="W47" s="108"/>
      <c r="X47" s="105"/>
      <c r="Y47" s="109"/>
      <c r="Z47" s="109"/>
      <c r="AB47" s="108"/>
      <c r="AC47" s="108"/>
      <c r="AD47" s="105"/>
      <c r="AH47" s="105"/>
      <c r="AI47" s="105"/>
      <c r="AJ47" s="105"/>
      <c r="AN47" s="105"/>
      <c r="AO47" s="105"/>
      <c r="AP47" s="105"/>
      <c r="AQ47" s="105"/>
      <c r="AR47" s="105"/>
      <c r="AS47" s="105"/>
    </row>
    <row r="48" spans="1:45" s="94" customFormat="1" x14ac:dyDescent="0.2">
      <c r="A48" s="93" t="s">
        <v>199</v>
      </c>
      <c r="B48" s="94" t="s">
        <v>101</v>
      </c>
      <c r="C48" s="98" t="s">
        <v>223</v>
      </c>
      <c r="D48" s="95">
        <f t="shared" si="1"/>
        <v>1249</v>
      </c>
      <c r="E48" s="160">
        <f>MAX(D48:D51)</f>
        <v>8180</v>
      </c>
      <c r="F48" s="160">
        <f>1500000/E48</f>
        <v>183.37408312958436</v>
      </c>
      <c r="G48" s="102">
        <v>43658</v>
      </c>
      <c r="H48" s="102">
        <v>43684</v>
      </c>
      <c r="I48" s="97">
        <v>2838</v>
      </c>
      <c r="J48" s="99">
        <v>43783</v>
      </c>
      <c r="K48" s="99">
        <v>43816</v>
      </c>
      <c r="L48" s="98">
        <v>640</v>
      </c>
      <c r="M48" s="99">
        <v>43866</v>
      </c>
      <c r="N48" s="99">
        <v>43895</v>
      </c>
      <c r="O48" s="98">
        <v>870</v>
      </c>
      <c r="P48" s="98"/>
      <c r="Q48" s="98"/>
      <c r="R48" s="98"/>
      <c r="S48" s="99">
        <v>42972</v>
      </c>
      <c r="T48" s="99">
        <v>43026</v>
      </c>
      <c r="U48" s="98">
        <v>1546</v>
      </c>
      <c r="V48" s="100"/>
      <c r="W48" s="100"/>
      <c r="X48" s="98"/>
      <c r="Y48" s="101">
        <v>36130</v>
      </c>
      <c r="Z48" s="101">
        <v>36161</v>
      </c>
      <c r="AA48" s="94">
        <v>750</v>
      </c>
      <c r="AB48" s="100">
        <v>36373</v>
      </c>
      <c r="AC48" s="100">
        <v>36404</v>
      </c>
      <c r="AD48" s="98">
        <v>850</v>
      </c>
      <c r="AH48" s="98"/>
      <c r="AI48" s="98"/>
      <c r="AJ48" s="98"/>
      <c r="AN48" s="98"/>
      <c r="AO48" s="98"/>
      <c r="AP48" s="98"/>
      <c r="AQ48" s="98"/>
      <c r="AR48" s="98"/>
      <c r="AS48" s="98"/>
    </row>
    <row r="49" spans="1:45" s="94" customFormat="1" x14ac:dyDescent="0.2">
      <c r="A49" s="93"/>
      <c r="B49" s="94" t="s">
        <v>101</v>
      </c>
      <c r="C49" s="98" t="s">
        <v>102</v>
      </c>
      <c r="D49" s="95">
        <f t="shared" si="1"/>
        <v>8180</v>
      </c>
      <c r="E49" s="160"/>
      <c r="F49" s="160"/>
      <c r="G49" s="97"/>
      <c r="H49" s="97"/>
      <c r="I49" s="97"/>
      <c r="J49" s="98"/>
      <c r="K49" s="98"/>
      <c r="L49" s="98"/>
      <c r="M49" s="98"/>
      <c r="N49" s="98"/>
      <c r="O49" s="98"/>
      <c r="P49" s="98"/>
      <c r="Q49" s="98"/>
      <c r="R49" s="98"/>
      <c r="S49" s="99">
        <v>42972</v>
      </c>
      <c r="T49" s="99">
        <v>43026</v>
      </c>
      <c r="U49" s="98">
        <v>8180</v>
      </c>
      <c r="V49" s="100"/>
      <c r="W49" s="100"/>
      <c r="X49" s="98"/>
      <c r="AB49" s="98"/>
      <c r="AC49" s="98"/>
      <c r="AD49" s="98"/>
      <c r="AH49" s="98"/>
      <c r="AI49" s="98"/>
      <c r="AJ49" s="98"/>
      <c r="AN49" s="98"/>
      <c r="AO49" s="98"/>
      <c r="AP49" s="98"/>
      <c r="AQ49" s="98"/>
      <c r="AR49" s="98"/>
      <c r="AS49" s="98"/>
    </row>
    <row r="50" spans="1:45" s="94" customFormat="1" x14ac:dyDescent="0.2">
      <c r="A50" s="93"/>
      <c r="B50" s="94" t="s">
        <v>101</v>
      </c>
      <c r="C50" s="98" t="s">
        <v>137</v>
      </c>
      <c r="D50" s="95">
        <f t="shared" si="1"/>
        <v>295</v>
      </c>
      <c r="E50" s="160"/>
      <c r="F50" s="160"/>
      <c r="G50" s="97"/>
      <c r="H50" s="97"/>
      <c r="I50" s="97"/>
      <c r="J50" s="98"/>
      <c r="K50" s="98"/>
      <c r="L50" s="98"/>
      <c r="M50" s="98"/>
      <c r="N50" s="98"/>
      <c r="O50" s="98"/>
      <c r="P50" s="98"/>
      <c r="Q50" s="98"/>
      <c r="R50" s="98"/>
      <c r="S50" s="99"/>
      <c r="T50" s="99"/>
      <c r="U50" s="98"/>
      <c r="V50" s="100"/>
      <c r="W50" s="100"/>
      <c r="X50" s="98"/>
      <c r="Y50" s="101">
        <v>36130</v>
      </c>
      <c r="Z50" s="101">
        <v>36161</v>
      </c>
      <c r="AA50" s="94">
        <v>320</v>
      </c>
      <c r="AB50" s="100">
        <v>36373</v>
      </c>
      <c r="AC50" s="100">
        <v>36404</v>
      </c>
      <c r="AD50" s="98">
        <v>270</v>
      </c>
      <c r="AH50" s="98"/>
      <c r="AI50" s="98"/>
      <c r="AJ50" s="98"/>
      <c r="AN50" s="98"/>
      <c r="AO50" s="98"/>
      <c r="AP50" s="98"/>
      <c r="AQ50" s="98"/>
      <c r="AR50" s="98"/>
      <c r="AS50" s="98"/>
    </row>
    <row r="51" spans="1:45" s="94" customFormat="1" x14ac:dyDescent="0.2">
      <c r="A51" s="93"/>
      <c r="B51" s="94" t="s">
        <v>101</v>
      </c>
      <c r="C51" s="98" t="s">
        <v>169</v>
      </c>
      <c r="D51" s="95">
        <f t="shared" si="1"/>
        <v>459.33333333333331</v>
      </c>
      <c r="E51" s="160"/>
      <c r="F51" s="160"/>
      <c r="G51" s="102">
        <v>43658</v>
      </c>
      <c r="H51" s="102">
        <v>43684</v>
      </c>
      <c r="I51" s="97">
        <v>559</v>
      </c>
      <c r="J51" s="99">
        <v>43783</v>
      </c>
      <c r="K51" s="99">
        <v>43816</v>
      </c>
      <c r="L51" s="98">
        <v>310</v>
      </c>
      <c r="M51" s="99">
        <v>43866</v>
      </c>
      <c r="N51" s="99">
        <v>43895</v>
      </c>
      <c r="O51" s="98">
        <v>509</v>
      </c>
      <c r="P51" s="98"/>
      <c r="Q51" s="98"/>
      <c r="R51" s="98"/>
      <c r="S51" s="99"/>
      <c r="T51" s="99"/>
      <c r="U51" s="98"/>
      <c r="V51" s="100"/>
      <c r="W51" s="100"/>
      <c r="X51" s="98"/>
      <c r="Y51" s="101"/>
      <c r="Z51" s="101"/>
      <c r="AB51" s="100"/>
      <c r="AC51" s="100"/>
      <c r="AD51" s="98"/>
      <c r="AH51" s="98"/>
      <c r="AI51" s="98"/>
      <c r="AJ51" s="98"/>
      <c r="AN51" s="98"/>
      <c r="AO51" s="98"/>
      <c r="AP51" s="98"/>
      <c r="AQ51" s="98"/>
      <c r="AR51" s="98"/>
      <c r="AS51" s="98"/>
    </row>
    <row r="52" spans="1:45" s="104" customFormat="1" x14ac:dyDescent="0.2">
      <c r="A52" s="103" t="s">
        <v>200</v>
      </c>
      <c r="B52" s="104" t="s">
        <v>103</v>
      </c>
      <c r="C52" s="105" t="s">
        <v>104</v>
      </c>
      <c r="D52" s="106">
        <f t="shared" si="1"/>
        <v>1096.75</v>
      </c>
      <c r="E52" s="159">
        <f>MAX(D52:D54)</f>
        <v>2483.5</v>
      </c>
      <c r="F52" s="159">
        <f>1500000/E52</f>
        <v>603.98630964364804</v>
      </c>
      <c r="G52" s="110">
        <v>43660</v>
      </c>
      <c r="H52" s="110">
        <v>43686</v>
      </c>
      <c r="I52" s="111">
        <v>600</v>
      </c>
      <c r="K52" s="105"/>
      <c r="L52" s="105"/>
      <c r="M52" s="105"/>
      <c r="N52" s="105"/>
      <c r="O52" s="105"/>
      <c r="P52" s="105"/>
      <c r="Q52" s="105"/>
      <c r="R52" s="105"/>
      <c r="S52" s="107">
        <v>42975</v>
      </c>
      <c r="T52" s="107">
        <v>43010</v>
      </c>
      <c r="U52" s="105">
        <v>1571</v>
      </c>
      <c r="V52" s="108"/>
      <c r="W52" s="108"/>
      <c r="X52" s="105"/>
      <c r="AB52" s="105"/>
      <c r="AC52" s="105"/>
      <c r="AD52" s="105"/>
      <c r="AE52" s="108">
        <v>36495</v>
      </c>
      <c r="AF52" s="108">
        <v>36526</v>
      </c>
      <c r="AG52" s="105">
        <v>1108</v>
      </c>
      <c r="AH52" s="108">
        <v>36861</v>
      </c>
      <c r="AI52" s="108">
        <v>36892</v>
      </c>
      <c r="AJ52" s="105">
        <v>1108</v>
      </c>
      <c r="AN52" s="105"/>
      <c r="AO52" s="105"/>
      <c r="AP52" s="105"/>
      <c r="AQ52" s="105"/>
      <c r="AR52" s="105"/>
      <c r="AS52" s="105"/>
    </row>
    <row r="53" spans="1:45" s="104" customFormat="1" x14ac:dyDescent="0.2">
      <c r="A53" s="103"/>
      <c r="B53" s="104" t="s">
        <v>103</v>
      </c>
      <c r="C53" s="105" t="s">
        <v>293</v>
      </c>
      <c r="D53" s="106">
        <f t="shared" si="1"/>
        <v>2483.5</v>
      </c>
      <c r="E53" s="159"/>
      <c r="F53" s="159"/>
      <c r="G53" s="110"/>
      <c r="H53" s="110"/>
      <c r="I53" s="111"/>
      <c r="J53" s="107">
        <v>43783</v>
      </c>
      <c r="K53" s="107">
        <v>43816</v>
      </c>
      <c r="L53" s="105">
        <v>2500</v>
      </c>
      <c r="M53" s="107">
        <v>43864</v>
      </c>
      <c r="N53" s="107">
        <v>43892</v>
      </c>
      <c r="O53" s="105">
        <v>2467</v>
      </c>
      <c r="P53" s="105"/>
      <c r="Q53" s="105"/>
      <c r="R53" s="105"/>
      <c r="S53" s="107"/>
      <c r="T53" s="107"/>
      <c r="U53" s="105"/>
      <c r="V53" s="108"/>
      <c r="W53" s="108"/>
      <c r="X53" s="105"/>
      <c r="AB53" s="105"/>
      <c r="AC53" s="105"/>
      <c r="AD53" s="105"/>
      <c r="AH53" s="108"/>
      <c r="AI53" s="108"/>
      <c r="AJ53" s="105"/>
      <c r="AN53" s="105"/>
      <c r="AO53" s="105"/>
      <c r="AP53" s="105"/>
      <c r="AQ53" s="105"/>
      <c r="AR53" s="105"/>
      <c r="AS53" s="105"/>
    </row>
    <row r="54" spans="1:45" s="104" customFormat="1" x14ac:dyDescent="0.2">
      <c r="A54" s="103"/>
      <c r="B54" s="104" t="s">
        <v>103</v>
      </c>
      <c r="C54" s="105" t="s">
        <v>105</v>
      </c>
      <c r="D54" s="106">
        <f t="shared" si="1"/>
        <v>1712.5</v>
      </c>
      <c r="E54" s="159"/>
      <c r="F54" s="159"/>
      <c r="G54" s="110">
        <v>43660</v>
      </c>
      <c r="H54" s="110">
        <v>43686</v>
      </c>
      <c r="I54" s="111">
        <v>681</v>
      </c>
      <c r="J54" s="107">
        <v>43783</v>
      </c>
      <c r="K54" s="107">
        <v>43816</v>
      </c>
      <c r="L54" s="105">
        <v>2500</v>
      </c>
      <c r="M54" s="107">
        <v>43864</v>
      </c>
      <c r="N54" s="107">
        <v>43892</v>
      </c>
      <c r="O54" s="105">
        <v>2371</v>
      </c>
      <c r="P54" s="105"/>
      <c r="Q54" s="105"/>
      <c r="R54" s="105"/>
      <c r="S54" s="107">
        <v>42975</v>
      </c>
      <c r="T54" s="107">
        <v>43010</v>
      </c>
      <c r="U54" s="105">
        <v>1298</v>
      </c>
      <c r="V54" s="108"/>
      <c r="W54" s="108"/>
      <c r="X54" s="105"/>
      <c r="AB54" s="105"/>
      <c r="AC54" s="105"/>
      <c r="AD54" s="105"/>
      <c r="AH54" s="105"/>
      <c r="AI54" s="105"/>
      <c r="AJ54" s="105"/>
      <c r="AN54" s="105"/>
      <c r="AO54" s="105"/>
      <c r="AP54" s="105"/>
      <c r="AQ54" s="105"/>
      <c r="AR54" s="105"/>
      <c r="AS54" s="105"/>
    </row>
    <row r="55" spans="1:45" s="94" customFormat="1" x14ac:dyDescent="0.2">
      <c r="A55" s="93" t="s">
        <v>199</v>
      </c>
      <c r="B55" s="94" t="s">
        <v>303</v>
      </c>
      <c r="C55" s="98" t="s">
        <v>106</v>
      </c>
      <c r="D55" s="95">
        <f t="shared" si="1"/>
        <v>782.5</v>
      </c>
      <c r="E55" s="116">
        <f>D55</f>
        <v>782.5</v>
      </c>
      <c r="F55" s="116">
        <f>1500000/E55</f>
        <v>1916.9329073482429</v>
      </c>
      <c r="G55" s="102">
        <v>43656</v>
      </c>
      <c r="H55" s="102">
        <v>43697</v>
      </c>
      <c r="I55" s="97">
        <v>499</v>
      </c>
      <c r="J55" s="99">
        <v>43783</v>
      </c>
      <c r="K55" s="99">
        <v>43816</v>
      </c>
      <c r="L55" s="98">
        <v>450</v>
      </c>
      <c r="M55" s="99">
        <v>43864</v>
      </c>
      <c r="N55" s="99">
        <v>43955</v>
      </c>
      <c r="O55" s="98">
        <v>963</v>
      </c>
      <c r="P55" s="98"/>
      <c r="Q55" s="98"/>
      <c r="R55" s="98"/>
      <c r="S55" s="99">
        <v>42972</v>
      </c>
      <c r="T55" s="99">
        <v>43003</v>
      </c>
      <c r="U55" s="98">
        <v>1218</v>
      </c>
      <c r="V55" s="100"/>
      <c r="W55" s="100"/>
      <c r="X55" s="98"/>
      <c r="AB55" s="98"/>
      <c r="AC55" s="98"/>
      <c r="AD55" s="98"/>
      <c r="AH55" s="98"/>
      <c r="AI55" s="98"/>
      <c r="AJ55" s="98"/>
      <c r="AN55" s="98"/>
      <c r="AO55" s="98"/>
      <c r="AP55" s="98"/>
      <c r="AQ55" s="98"/>
      <c r="AR55" s="98"/>
      <c r="AS55" s="98"/>
    </row>
    <row r="56" spans="1:45" s="104" customFormat="1" x14ac:dyDescent="0.2">
      <c r="A56" s="103" t="s">
        <v>199</v>
      </c>
      <c r="B56" s="104" t="s">
        <v>294</v>
      </c>
      <c r="C56" s="105" t="s">
        <v>107</v>
      </c>
      <c r="D56" s="106">
        <f t="shared" si="1"/>
        <v>878.75</v>
      </c>
      <c r="E56" s="117">
        <f>D56</f>
        <v>878.75</v>
      </c>
      <c r="F56" s="117">
        <f>1500000/E56</f>
        <v>1706.9701280227596</v>
      </c>
      <c r="G56" s="110">
        <v>43656</v>
      </c>
      <c r="H56" s="110">
        <v>43697</v>
      </c>
      <c r="I56" s="111">
        <v>744</v>
      </c>
      <c r="J56" s="107">
        <v>43783</v>
      </c>
      <c r="K56" s="107">
        <v>43816</v>
      </c>
      <c r="L56" s="105">
        <v>650</v>
      </c>
      <c r="M56" s="99">
        <v>43864</v>
      </c>
      <c r="N56" s="99">
        <v>43955</v>
      </c>
      <c r="O56" s="105">
        <v>1110</v>
      </c>
      <c r="P56" s="105"/>
      <c r="Q56" s="105"/>
      <c r="R56" s="105"/>
      <c r="S56" s="107">
        <v>42972</v>
      </c>
      <c r="T56" s="107">
        <v>43003</v>
      </c>
      <c r="U56" s="105">
        <v>1011</v>
      </c>
      <c r="V56" s="108"/>
      <c r="W56" s="108"/>
      <c r="X56" s="105"/>
      <c r="AB56" s="105"/>
      <c r="AC56" s="105"/>
      <c r="AD56" s="105"/>
      <c r="AH56" s="105"/>
      <c r="AI56" s="105"/>
      <c r="AJ56" s="105"/>
      <c r="AN56" s="105"/>
      <c r="AO56" s="105"/>
      <c r="AP56" s="105"/>
      <c r="AQ56" s="105"/>
      <c r="AR56" s="105"/>
      <c r="AS56" s="105"/>
    </row>
    <row r="57" spans="1:45" s="94" customFormat="1" x14ac:dyDescent="0.2">
      <c r="A57" s="93" t="s">
        <v>200</v>
      </c>
      <c r="B57" s="94" t="s">
        <v>112</v>
      </c>
      <c r="C57" s="98" t="s">
        <v>113</v>
      </c>
      <c r="D57" s="95">
        <f t="shared" si="1"/>
        <v>783</v>
      </c>
      <c r="E57" s="160">
        <f>MAX(D57:D62)</f>
        <v>783</v>
      </c>
      <c r="F57" s="160">
        <f>1500000/E57</f>
        <v>1915.7088122605364</v>
      </c>
      <c r="G57" s="97"/>
      <c r="H57" s="97"/>
      <c r="I57" s="97"/>
      <c r="J57" s="98"/>
      <c r="K57" s="98"/>
      <c r="L57" s="98"/>
      <c r="M57" s="98"/>
      <c r="N57" s="98"/>
      <c r="O57" s="98"/>
      <c r="P57" s="98"/>
      <c r="Q57" s="98"/>
      <c r="R57" s="98"/>
      <c r="S57" s="98"/>
      <c r="T57" s="98"/>
      <c r="U57" s="98"/>
      <c r="V57" s="100"/>
      <c r="W57" s="100">
        <v>36678</v>
      </c>
      <c r="X57" s="98">
        <v>783</v>
      </c>
      <c r="AB57" s="98"/>
      <c r="AC57" s="98"/>
      <c r="AD57" s="98"/>
      <c r="AH57" s="98"/>
      <c r="AI57" s="98"/>
      <c r="AJ57" s="98"/>
      <c r="AN57" s="98"/>
      <c r="AO57" s="98"/>
      <c r="AP57" s="98"/>
      <c r="AQ57" s="98"/>
      <c r="AR57" s="98"/>
      <c r="AS57" s="98"/>
    </row>
    <row r="58" spans="1:45" s="94" customFormat="1" x14ac:dyDescent="0.2">
      <c r="A58" s="93"/>
      <c r="B58" s="94" t="s">
        <v>112</v>
      </c>
      <c r="C58" s="98" t="s">
        <v>114</v>
      </c>
      <c r="D58" s="95">
        <f t="shared" si="1"/>
        <v>633</v>
      </c>
      <c r="E58" s="160"/>
      <c r="F58" s="160"/>
      <c r="G58" s="97"/>
      <c r="H58" s="97"/>
      <c r="I58" s="97"/>
      <c r="J58" s="98"/>
      <c r="K58" s="98"/>
      <c r="L58" s="98"/>
      <c r="M58" s="98"/>
      <c r="N58" s="98"/>
      <c r="O58" s="98"/>
      <c r="P58" s="98"/>
      <c r="Q58" s="98"/>
      <c r="R58" s="98"/>
      <c r="S58" s="98"/>
      <c r="T58" s="98"/>
      <c r="U58" s="98"/>
      <c r="V58" s="100"/>
      <c r="W58" s="100">
        <v>36678</v>
      </c>
      <c r="X58" s="98">
        <v>633</v>
      </c>
      <c r="AB58" s="98"/>
      <c r="AC58" s="98"/>
      <c r="AD58" s="98"/>
      <c r="AH58" s="98"/>
      <c r="AI58" s="98"/>
      <c r="AJ58" s="98"/>
      <c r="AN58" s="98"/>
      <c r="AO58" s="98"/>
      <c r="AP58" s="98"/>
      <c r="AQ58" s="98"/>
      <c r="AR58" s="98"/>
      <c r="AS58" s="98"/>
    </row>
    <row r="59" spans="1:45" s="94" customFormat="1" x14ac:dyDescent="0.2">
      <c r="A59" s="93"/>
      <c r="B59" s="94" t="s">
        <v>112</v>
      </c>
      <c r="C59" s="98" t="s">
        <v>115</v>
      </c>
      <c r="D59" s="95">
        <f t="shared" si="1"/>
        <v>448</v>
      </c>
      <c r="E59" s="160"/>
      <c r="F59" s="160"/>
      <c r="G59" s="97"/>
      <c r="H59" s="97"/>
      <c r="I59" s="97"/>
      <c r="J59" s="98"/>
      <c r="K59" s="98"/>
      <c r="L59" s="98"/>
      <c r="M59" s="98"/>
      <c r="N59" s="98"/>
      <c r="O59" s="98"/>
      <c r="P59" s="98"/>
      <c r="Q59" s="98"/>
      <c r="R59" s="98"/>
      <c r="S59" s="98"/>
      <c r="T59" s="98"/>
      <c r="U59" s="98"/>
      <c r="V59" s="100"/>
      <c r="W59" s="100">
        <v>36678</v>
      </c>
      <c r="X59" s="98">
        <v>448</v>
      </c>
      <c r="AB59" s="98"/>
      <c r="AC59" s="98"/>
      <c r="AD59" s="98"/>
      <c r="AH59" s="98"/>
      <c r="AI59" s="98"/>
      <c r="AJ59" s="98"/>
      <c r="AN59" s="98"/>
      <c r="AO59" s="98"/>
      <c r="AP59" s="98"/>
      <c r="AQ59" s="98"/>
      <c r="AR59" s="98"/>
      <c r="AS59" s="98"/>
    </row>
    <row r="60" spans="1:45" s="94" customFormat="1" x14ac:dyDescent="0.2">
      <c r="A60" s="93"/>
      <c r="B60" s="94" t="s">
        <v>112</v>
      </c>
      <c r="C60" s="94" t="s">
        <v>124</v>
      </c>
      <c r="D60" s="95">
        <f t="shared" si="1"/>
        <v>448</v>
      </c>
      <c r="E60" s="160"/>
      <c r="F60" s="160"/>
      <c r="G60" s="97"/>
      <c r="H60" s="97"/>
      <c r="I60" s="97"/>
      <c r="J60" s="98"/>
      <c r="K60" s="98"/>
      <c r="L60" s="98"/>
      <c r="M60" s="98"/>
      <c r="N60" s="98"/>
      <c r="O60" s="98"/>
      <c r="P60" s="98"/>
      <c r="Q60" s="98"/>
      <c r="R60" s="98"/>
      <c r="S60" s="98"/>
      <c r="T60" s="98"/>
      <c r="U60" s="98"/>
      <c r="V60" s="100"/>
      <c r="W60" s="100"/>
      <c r="X60" s="98"/>
      <c r="AB60" s="98"/>
      <c r="AC60" s="98"/>
      <c r="AD60" s="98"/>
      <c r="AE60" s="101">
        <v>36495</v>
      </c>
      <c r="AF60" s="101">
        <v>36526</v>
      </c>
      <c r="AG60" s="94">
        <v>448</v>
      </c>
      <c r="AH60" s="98"/>
      <c r="AI60" s="98"/>
      <c r="AJ60" s="98"/>
      <c r="AN60" s="98"/>
      <c r="AO60" s="98"/>
      <c r="AP60" s="98"/>
      <c r="AQ60" s="98"/>
      <c r="AR60" s="98"/>
      <c r="AS60" s="98"/>
    </row>
    <row r="61" spans="1:45" s="94" customFormat="1" x14ac:dyDescent="0.2">
      <c r="A61" s="93"/>
      <c r="B61" s="94" t="s">
        <v>112</v>
      </c>
      <c r="C61" s="94" t="s">
        <v>125</v>
      </c>
      <c r="D61" s="95">
        <f t="shared" si="1"/>
        <v>633</v>
      </c>
      <c r="E61" s="160"/>
      <c r="F61" s="160"/>
      <c r="G61" s="97"/>
      <c r="H61" s="97"/>
      <c r="I61" s="97"/>
      <c r="J61" s="98"/>
      <c r="K61" s="98"/>
      <c r="L61" s="98"/>
      <c r="M61" s="98"/>
      <c r="N61" s="98"/>
      <c r="O61" s="98"/>
      <c r="P61" s="98"/>
      <c r="Q61" s="98"/>
      <c r="R61" s="98"/>
      <c r="S61" s="98"/>
      <c r="T61" s="98"/>
      <c r="U61" s="98"/>
      <c r="V61" s="100"/>
      <c r="W61" s="100"/>
      <c r="X61" s="98"/>
      <c r="AB61" s="98"/>
      <c r="AC61" s="98"/>
      <c r="AD61" s="98"/>
      <c r="AE61" s="101">
        <v>36495</v>
      </c>
      <c r="AF61" s="101">
        <v>36526</v>
      </c>
      <c r="AG61" s="94">
        <v>633</v>
      </c>
      <c r="AH61" s="98"/>
      <c r="AI61" s="98"/>
      <c r="AJ61" s="98"/>
      <c r="AN61" s="98"/>
      <c r="AO61" s="98"/>
      <c r="AP61" s="98"/>
      <c r="AQ61" s="98"/>
      <c r="AR61" s="98"/>
      <c r="AS61" s="98"/>
    </row>
    <row r="62" spans="1:45" s="94" customFormat="1" x14ac:dyDescent="0.2">
      <c r="A62" s="93"/>
      <c r="B62" s="94" t="s">
        <v>112</v>
      </c>
      <c r="C62" s="94" t="s">
        <v>126</v>
      </c>
      <c r="D62" s="95">
        <f t="shared" si="1"/>
        <v>783</v>
      </c>
      <c r="E62" s="160"/>
      <c r="F62" s="160"/>
      <c r="G62" s="97"/>
      <c r="H62" s="97"/>
      <c r="I62" s="97"/>
      <c r="J62" s="98"/>
      <c r="K62" s="98"/>
      <c r="L62" s="98"/>
      <c r="M62" s="98"/>
      <c r="N62" s="98"/>
      <c r="O62" s="98"/>
      <c r="P62" s="98"/>
      <c r="Q62" s="98"/>
      <c r="R62" s="98"/>
      <c r="S62" s="98"/>
      <c r="T62" s="98"/>
      <c r="U62" s="98"/>
      <c r="V62" s="100"/>
      <c r="W62" s="100"/>
      <c r="X62" s="98"/>
      <c r="AB62" s="98"/>
      <c r="AC62" s="98"/>
      <c r="AD62" s="98"/>
      <c r="AE62" s="101">
        <v>36495</v>
      </c>
      <c r="AF62" s="101">
        <v>36526</v>
      </c>
      <c r="AG62" s="94">
        <v>783</v>
      </c>
      <c r="AH62" s="98"/>
      <c r="AI62" s="98"/>
      <c r="AJ62" s="98"/>
      <c r="AN62" s="98"/>
      <c r="AO62" s="98"/>
      <c r="AP62" s="98"/>
      <c r="AQ62" s="98"/>
      <c r="AR62" s="98"/>
      <c r="AS62" s="98"/>
    </row>
    <row r="63" spans="1:45" s="104" customFormat="1" x14ac:dyDescent="0.2">
      <c r="A63" s="103" t="s">
        <v>199</v>
      </c>
      <c r="B63" s="104" t="s">
        <v>130</v>
      </c>
      <c r="C63" s="104" t="s">
        <v>131</v>
      </c>
      <c r="D63" s="106">
        <f t="shared" si="1"/>
        <v>1697</v>
      </c>
      <c r="E63" s="159">
        <f>MAX(D63:D68)</f>
        <v>9180</v>
      </c>
      <c r="F63" s="159">
        <f>1500000/E63</f>
        <v>163.3986928104575</v>
      </c>
      <c r="G63" s="111"/>
      <c r="H63" s="111"/>
      <c r="I63" s="111"/>
      <c r="J63" s="105"/>
      <c r="K63" s="105"/>
      <c r="L63" s="105"/>
      <c r="M63" s="105"/>
      <c r="N63" s="105"/>
      <c r="O63" s="105"/>
      <c r="P63" s="105"/>
      <c r="Q63" s="105"/>
      <c r="R63" s="105"/>
      <c r="S63" s="105"/>
      <c r="T63" s="105"/>
      <c r="U63" s="105"/>
      <c r="V63" s="108"/>
      <c r="W63" s="108"/>
      <c r="X63" s="105"/>
      <c r="AB63" s="105"/>
      <c r="AC63" s="105"/>
      <c r="AD63" s="105"/>
      <c r="AE63" s="109">
        <v>36495</v>
      </c>
      <c r="AF63" s="109">
        <v>36526</v>
      </c>
      <c r="AG63" s="104">
        <v>1697</v>
      </c>
      <c r="AH63" s="105"/>
      <c r="AI63" s="105"/>
      <c r="AJ63" s="105"/>
      <c r="AN63" s="105"/>
      <c r="AO63" s="105"/>
      <c r="AP63" s="105"/>
      <c r="AQ63" s="105"/>
      <c r="AR63" s="105"/>
      <c r="AS63" s="105"/>
    </row>
    <row r="64" spans="1:45" s="104" customFormat="1" x14ac:dyDescent="0.2">
      <c r="A64" s="103"/>
      <c r="B64" s="104" t="s">
        <v>130</v>
      </c>
      <c r="C64" s="104" t="s">
        <v>132</v>
      </c>
      <c r="D64" s="106">
        <f t="shared" si="1"/>
        <v>2346</v>
      </c>
      <c r="E64" s="159"/>
      <c r="F64" s="159"/>
      <c r="G64" s="111"/>
      <c r="H64" s="111"/>
      <c r="I64" s="111"/>
      <c r="J64" s="105"/>
      <c r="K64" s="105"/>
      <c r="L64" s="105"/>
      <c r="M64" s="105"/>
      <c r="N64" s="105"/>
      <c r="O64" s="105"/>
      <c r="P64" s="105"/>
      <c r="Q64" s="105"/>
      <c r="R64" s="105"/>
      <c r="S64" s="105"/>
      <c r="T64" s="105"/>
      <c r="U64" s="105"/>
      <c r="V64" s="108"/>
      <c r="W64" s="108"/>
      <c r="X64" s="105"/>
      <c r="AB64" s="105"/>
      <c r="AC64" s="105"/>
      <c r="AD64" s="105"/>
      <c r="AE64" s="109">
        <v>36495</v>
      </c>
      <c r="AF64" s="109">
        <v>36526</v>
      </c>
      <c r="AG64" s="104">
        <v>2346</v>
      </c>
      <c r="AH64" s="105"/>
      <c r="AI64" s="105"/>
      <c r="AJ64" s="105"/>
      <c r="AN64" s="105"/>
      <c r="AO64" s="105"/>
      <c r="AP64" s="105"/>
      <c r="AQ64" s="105"/>
      <c r="AR64" s="105"/>
      <c r="AS64" s="105"/>
    </row>
    <row r="65" spans="1:45" s="104" customFormat="1" x14ac:dyDescent="0.2">
      <c r="A65" s="103"/>
      <c r="B65" s="104" t="s">
        <v>130</v>
      </c>
      <c r="C65" s="104" t="s">
        <v>40</v>
      </c>
      <c r="D65" s="106">
        <f t="shared" si="1"/>
        <v>2644</v>
      </c>
      <c r="E65" s="159"/>
      <c r="F65" s="159"/>
      <c r="G65" s="111"/>
      <c r="H65" s="111"/>
      <c r="I65" s="111"/>
      <c r="J65" s="105"/>
      <c r="K65" s="105"/>
      <c r="L65" s="105"/>
      <c r="M65" s="105"/>
      <c r="N65" s="105"/>
      <c r="O65" s="105"/>
      <c r="P65" s="105"/>
      <c r="Q65" s="105"/>
      <c r="R65" s="105"/>
      <c r="S65" s="105"/>
      <c r="T65" s="105"/>
      <c r="U65" s="105"/>
      <c r="V65" s="108"/>
      <c r="W65" s="108"/>
      <c r="X65" s="105"/>
      <c r="AB65" s="105"/>
      <c r="AC65" s="105"/>
      <c r="AD65" s="105"/>
      <c r="AE65" s="109">
        <v>36495</v>
      </c>
      <c r="AF65" s="109">
        <v>36526</v>
      </c>
      <c r="AG65" s="104">
        <v>2644</v>
      </c>
      <c r="AH65" s="105"/>
      <c r="AI65" s="105"/>
      <c r="AJ65" s="105"/>
      <c r="AN65" s="105"/>
      <c r="AO65" s="105"/>
      <c r="AP65" s="105"/>
      <c r="AQ65" s="105"/>
      <c r="AR65" s="105"/>
      <c r="AS65" s="105"/>
    </row>
    <row r="66" spans="1:45" s="104" customFormat="1" x14ac:dyDescent="0.2">
      <c r="A66" s="103"/>
      <c r="B66" s="104" t="s">
        <v>130</v>
      </c>
      <c r="C66" s="104" t="s">
        <v>133</v>
      </c>
      <c r="D66" s="106">
        <f t="shared" si="1"/>
        <v>2400</v>
      </c>
      <c r="E66" s="159"/>
      <c r="F66" s="159"/>
      <c r="G66" s="111"/>
      <c r="H66" s="111"/>
      <c r="I66" s="111"/>
      <c r="J66" s="105"/>
      <c r="K66" s="105"/>
      <c r="L66" s="105"/>
      <c r="M66" s="105"/>
      <c r="N66" s="105"/>
      <c r="O66" s="105"/>
      <c r="P66" s="105"/>
      <c r="Q66" s="105"/>
      <c r="R66" s="105"/>
      <c r="S66" s="105"/>
      <c r="T66" s="105"/>
      <c r="U66" s="105"/>
      <c r="V66" s="108"/>
      <c r="W66" s="108"/>
      <c r="X66" s="105"/>
      <c r="AB66" s="105"/>
      <c r="AC66" s="105"/>
      <c r="AD66" s="105"/>
      <c r="AE66" s="109">
        <v>36495</v>
      </c>
      <c r="AF66" s="109">
        <v>36526</v>
      </c>
      <c r="AG66" s="104">
        <v>2400</v>
      </c>
      <c r="AH66" s="105"/>
      <c r="AI66" s="105"/>
      <c r="AJ66" s="105"/>
      <c r="AN66" s="105"/>
      <c r="AO66" s="105"/>
      <c r="AP66" s="105"/>
      <c r="AQ66" s="105"/>
      <c r="AR66" s="105"/>
      <c r="AS66" s="105"/>
    </row>
    <row r="67" spans="1:45" s="104" customFormat="1" x14ac:dyDescent="0.2">
      <c r="A67" s="103"/>
      <c r="B67" s="104" t="s">
        <v>130</v>
      </c>
      <c r="C67" s="104" t="s">
        <v>177</v>
      </c>
      <c r="D67" s="106">
        <f t="shared" ref="D67:D91" si="2">AVERAGE(I67,L67,O67,R67,U67,X67,AA67,AD67,AG67,AJ67,AM67,AP67,AS67)</f>
        <v>9180</v>
      </c>
      <c r="E67" s="159"/>
      <c r="F67" s="159"/>
      <c r="G67" s="110">
        <v>43672</v>
      </c>
      <c r="H67" s="110">
        <v>43667</v>
      </c>
      <c r="I67" s="111">
        <v>9180</v>
      </c>
      <c r="J67" s="105"/>
      <c r="K67" s="105"/>
      <c r="L67" s="105"/>
      <c r="M67" s="105"/>
      <c r="N67" s="105"/>
      <c r="O67" s="105"/>
      <c r="P67" s="105"/>
      <c r="Q67" s="105"/>
      <c r="R67" s="105"/>
      <c r="S67" s="105"/>
      <c r="T67" s="105"/>
      <c r="U67" s="105"/>
      <c r="V67" s="108"/>
      <c r="W67" s="108"/>
      <c r="X67" s="105"/>
      <c r="AB67" s="105"/>
      <c r="AC67" s="105"/>
      <c r="AD67" s="105"/>
      <c r="AE67" s="109"/>
      <c r="AF67" s="109"/>
      <c r="AH67" s="105"/>
      <c r="AI67" s="105"/>
      <c r="AJ67" s="105"/>
      <c r="AN67" s="105"/>
      <c r="AO67" s="105"/>
      <c r="AP67" s="105"/>
      <c r="AQ67" s="105"/>
      <c r="AR67" s="105"/>
      <c r="AS67" s="105"/>
    </row>
    <row r="68" spans="1:45" s="104" customFormat="1" x14ac:dyDescent="0.2">
      <c r="A68" s="103"/>
      <c r="B68" s="104" t="s">
        <v>130</v>
      </c>
      <c r="C68" s="104" t="s">
        <v>178</v>
      </c>
      <c r="D68" s="106">
        <f t="shared" si="2"/>
        <v>7551</v>
      </c>
      <c r="E68" s="159"/>
      <c r="F68" s="159"/>
      <c r="G68" s="110">
        <v>43672</v>
      </c>
      <c r="H68" s="110">
        <v>43667</v>
      </c>
      <c r="I68" s="111">
        <v>7551</v>
      </c>
      <c r="J68" s="105"/>
      <c r="K68" s="105"/>
      <c r="L68" s="105"/>
      <c r="M68" s="105"/>
      <c r="N68" s="105"/>
      <c r="O68" s="105"/>
      <c r="P68" s="105"/>
      <c r="Q68" s="105"/>
      <c r="R68" s="105"/>
      <c r="S68" s="105"/>
      <c r="T68" s="105"/>
      <c r="U68" s="105"/>
      <c r="V68" s="108"/>
      <c r="W68" s="108"/>
      <c r="X68" s="105"/>
      <c r="AB68" s="105"/>
      <c r="AC68" s="105"/>
      <c r="AD68" s="105"/>
      <c r="AE68" s="109"/>
      <c r="AF68" s="109"/>
      <c r="AH68" s="105"/>
      <c r="AI68" s="105"/>
      <c r="AJ68" s="105"/>
      <c r="AN68" s="105"/>
      <c r="AO68" s="105"/>
      <c r="AP68" s="105"/>
      <c r="AQ68" s="105"/>
      <c r="AR68" s="105"/>
      <c r="AS68" s="105"/>
    </row>
    <row r="69" spans="1:45" s="94" customFormat="1" x14ac:dyDescent="0.2">
      <c r="A69" s="93" t="s">
        <v>199</v>
      </c>
      <c r="B69" s="94" t="s">
        <v>134</v>
      </c>
      <c r="C69" s="94" t="s">
        <v>135</v>
      </c>
      <c r="D69" s="95">
        <f t="shared" si="2"/>
        <v>136.5</v>
      </c>
      <c r="E69" s="160">
        <f>MAX(D69:D70)</f>
        <v>270.39999999999998</v>
      </c>
      <c r="F69" s="160">
        <f>1500000/E69</f>
        <v>5547.3372781065091</v>
      </c>
      <c r="G69" s="102">
        <v>43635</v>
      </c>
      <c r="H69" s="102">
        <v>43671</v>
      </c>
      <c r="I69" s="97">
        <v>380</v>
      </c>
      <c r="J69" s="99">
        <v>43783</v>
      </c>
      <c r="K69" s="99">
        <v>43816</v>
      </c>
      <c r="L69" s="98">
        <v>10</v>
      </c>
      <c r="M69" s="99">
        <v>43861</v>
      </c>
      <c r="N69" s="99">
        <v>43892</v>
      </c>
      <c r="O69" s="98">
        <v>136</v>
      </c>
      <c r="P69" s="98"/>
      <c r="Q69" s="98"/>
      <c r="R69" s="98"/>
      <c r="S69" s="98"/>
      <c r="T69" s="98"/>
      <c r="U69" s="98"/>
      <c r="V69" s="100"/>
      <c r="W69" s="100"/>
      <c r="X69" s="98"/>
      <c r="Y69" s="101">
        <v>36130</v>
      </c>
      <c r="Z69" s="101">
        <v>36161</v>
      </c>
      <c r="AA69" s="94">
        <v>20</v>
      </c>
      <c r="AB69" s="98"/>
      <c r="AC69" s="98"/>
      <c r="AD69" s="98"/>
      <c r="AH69" s="98"/>
      <c r="AI69" s="98"/>
      <c r="AJ69" s="98"/>
      <c r="AN69" s="98"/>
      <c r="AO69" s="98"/>
      <c r="AP69" s="98"/>
      <c r="AQ69" s="98"/>
      <c r="AR69" s="98"/>
      <c r="AS69" s="98"/>
    </row>
    <row r="70" spans="1:45" s="94" customFormat="1" x14ac:dyDescent="0.2">
      <c r="A70" s="93"/>
      <c r="B70" s="94" t="s">
        <v>134</v>
      </c>
      <c r="C70" s="94" t="s">
        <v>136</v>
      </c>
      <c r="D70" s="95">
        <f t="shared" si="2"/>
        <v>270.39999999999998</v>
      </c>
      <c r="E70" s="160"/>
      <c r="F70" s="160"/>
      <c r="G70" s="102">
        <v>43635</v>
      </c>
      <c r="H70" s="102">
        <v>43671</v>
      </c>
      <c r="I70" s="97">
        <v>476</v>
      </c>
      <c r="J70" s="99">
        <v>43783</v>
      </c>
      <c r="K70" s="99">
        <v>43816</v>
      </c>
      <c r="L70" s="98">
        <v>12</v>
      </c>
      <c r="M70" s="99">
        <v>43861</v>
      </c>
      <c r="N70" s="99">
        <v>43892</v>
      </c>
      <c r="O70" s="98">
        <v>294</v>
      </c>
      <c r="P70" s="98"/>
      <c r="Q70" s="98"/>
      <c r="R70" s="98"/>
      <c r="S70" s="98"/>
      <c r="T70" s="98"/>
      <c r="U70" s="98"/>
      <c r="V70" s="100"/>
      <c r="W70" s="100"/>
      <c r="X70" s="98"/>
      <c r="Y70" s="101">
        <v>36130</v>
      </c>
      <c r="Z70" s="101">
        <v>36161</v>
      </c>
      <c r="AA70" s="94">
        <v>270</v>
      </c>
      <c r="AB70" s="100">
        <v>36373</v>
      </c>
      <c r="AC70" s="100">
        <v>36404</v>
      </c>
      <c r="AD70" s="98">
        <v>300</v>
      </c>
      <c r="AH70" s="98"/>
      <c r="AI70" s="98"/>
      <c r="AJ70" s="98"/>
      <c r="AN70" s="98"/>
      <c r="AO70" s="98"/>
      <c r="AP70" s="98"/>
      <c r="AQ70" s="98"/>
      <c r="AR70" s="98"/>
      <c r="AS70" s="98"/>
    </row>
    <row r="71" spans="1:45" s="104" customFormat="1" x14ac:dyDescent="0.2">
      <c r="A71" s="103" t="s">
        <v>199</v>
      </c>
      <c r="B71" s="104" t="s">
        <v>140</v>
      </c>
      <c r="C71" s="104" t="s">
        <v>141</v>
      </c>
      <c r="D71" s="106">
        <f t="shared" si="2"/>
        <v>8450</v>
      </c>
      <c r="E71" s="159">
        <f>MAX(D71:D75)</f>
        <v>16920</v>
      </c>
      <c r="F71" s="159">
        <f>1500000/E71</f>
        <v>88.652482269503551</v>
      </c>
      <c r="G71" s="111"/>
      <c r="H71" s="111"/>
      <c r="I71" s="111"/>
      <c r="J71" s="105"/>
      <c r="K71" s="105"/>
      <c r="L71" s="105"/>
      <c r="M71" s="105"/>
      <c r="N71" s="105"/>
      <c r="O71" s="105"/>
      <c r="P71" s="105"/>
      <c r="Q71" s="105"/>
      <c r="R71" s="105"/>
      <c r="S71" s="105"/>
      <c r="T71" s="105"/>
      <c r="U71" s="105"/>
      <c r="V71" s="108"/>
      <c r="W71" s="108"/>
      <c r="X71" s="105"/>
      <c r="AB71" s="105"/>
      <c r="AC71" s="105"/>
      <c r="AD71" s="105"/>
      <c r="AH71" s="105"/>
      <c r="AI71" s="105"/>
      <c r="AK71" s="109">
        <v>39326</v>
      </c>
      <c r="AL71" s="109">
        <v>39356</v>
      </c>
      <c r="AM71" s="105">
        <v>8450</v>
      </c>
      <c r="AN71" s="105"/>
      <c r="AO71" s="105"/>
      <c r="AP71" s="105"/>
      <c r="AQ71" s="105"/>
      <c r="AR71" s="105"/>
      <c r="AS71" s="105"/>
    </row>
    <row r="72" spans="1:45" s="104" customFormat="1" x14ac:dyDescent="0.2">
      <c r="A72" s="103"/>
      <c r="B72" s="104" t="s">
        <v>140</v>
      </c>
      <c r="C72" s="104" t="s">
        <v>142</v>
      </c>
      <c r="D72" s="106">
        <f t="shared" si="2"/>
        <v>8306.6666666666661</v>
      </c>
      <c r="E72" s="159"/>
      <c r="F72" s="159"/>
      <c r="G72" s="111"/>
      <c r="H72" s="111"/>
      <c r="I72" s="111"/>
      <c r="J72" s="105"/>
      <c r="K72" s="105"/>
      <c r="L72" s="105"/>
      <c r="M72" s="105"/>
      <c r="N72" s="105"/>
      <c r="O72" s="105"/>
      <c r="P72" s="105"/>
      <c r="Q72" s="105"/>
      <c r="R72" s="105"/>
      <c r="S72" s="105"/>
      <c r="T72" s="105"/>
      <c r="U72" s="105"/>
      <c r="V72" s="108"/>
      <c r="W72" s="108"/>
      <c r="X72" s="105"/>
      <c r="AB72" s="105"/>
      <c r="AC72" s="105"/>
      <c r="AD72" s="105"/>
      <c r="AH72" s="105"/>
      <c r="AI72" s="105"/>
      <c r="AK72" s="109">
        <v>39326</v>
      </c>
      <c r="AL72" s="109">
        <v>39356</v>
      </c>
      <c r="AM72" s="105">
        <v>9200</v>
      </c>
      <c r="AN72" s="108">
        <v>39661</v>
      </c>
      <c r="AO72" s="108">
        <v>39661</v>
      </c>
      <c r="AP72" s="105">
        <v>12790</v>
      </c>
      <c r="AQ72" s="108">
        <v>39753</v>
      </c>
      <c r="AR72" s="108">
        <v>39753</v>
      </c>
      <c r="AS72" s="105">
        <v>2930</v>
      </c>
    </row>
    <row r="73" spans="1:45" s="104" customFormat="1" x14ac:dyDescent="0.2">
      <c r="A73" s="103"/>
      <c r="B73" s="104" t="s">
        <v>140</v>
      </c>
      <c r="C73" s="104" t="s">
        <v>143</v>
      </c>
      <c r="D73" s="106">
        <f t="shared" si="2"/>
        <v>8176</v>
      </c>
      <c r="E73" s="159"/>
      <c r="F73" s="159"/>
      <c r="G73" s="110">
        <v>43640</v>
      </c>
      <c r="H73" s="110">
        <v>43667</v>
      </c>
      <c r="I73" s="111">
        <v>7590</v>
      </c>
      <c r="J73" s="105"/>
      <c r="K73" s="105"/>
      <c r="L73" s="105"/>
      <c r="M73" s="107">
        <v>43866</v>
      </c>
      <c r="N73" s="107">
        <v>47180</v>
      </c>
      <c r="O73" s="105">
        <v>5608</v>
      </c>
      <c r="P73" s="105"/>
      <c r="Q73" s="105"/>
      <c r="R73" s="105"/>
      <c r="S73" s="105"/>
      <c r="T73" s="105"/>
      <c r="U73" s="105"/>
      <c r="V73" s="108"/>
      <c r="W73" s="108"/>
      <c r="X73" s="105"/>
      <c r="AB73" s="105"/>
      <c r="AC73" s="105"/>
      <c r="AD73" s="105"/>
      <c r="AH73" s="105"/>
      <c r="AI73" s="105"/>
      <c r="AK73" s="109">
        <v>39326</v>
      </c>
      <c r="AL73" s="109">
        <v>39356</v>
      </c>
      <c r="AM73" s="105">
        <v>11330</v>
      </c>
      <c r="AN73" s="105"/>
      <c r="AO73" s="105"/>
      <c r="AP73" s="105"/>
      <c r="AQ73" s="105"/>
      <c r="AR73" s="105"/>
      <c r="AS73" s="105"/>
    </row>
    <row r="74" spans="1:45" s="104" customFormat="1" x14ac:dyDescent="0.2">
      <c r="A74" s="103"/>
      <c r="B74" s="104" t="s">
        <v>140</v>
      </c>
      <c r="C74" s="104" t="s">
        <v>144</v>
      </c>
      <c r="D74" s="106">
        <f t="shared" si="2"/>
        <v>16920</v>
      </c>
      <c r="E74" s="159"/>
      <c r="F74" s="159"/>
      <c r="G74" s="111"/>
      <c r="H74" s="111"/>
      <c r="I74" s="111"/>
      <c r="J74" s="105"/>
      <c r="K74" s="105"/>
      <c r="L74" s="105"/>
      <c r="M74" s="105"/>
      <c r="N74" s="105"/>
      <c r="O74" s="105"/>
      <c r="P74" s="105"/>
      <c r="Q74" s="105"/>
      <c r="R74" s="105"/>
      <c r="S74" s="105"/>
      <c r="T74" s="105"/>
      <c r="U74" s="105"/>
      <c r="V74" s="108"/>
      <c r="W74" s="108"/>
      <c r="X74" s="105"/>
      <c r="AB74" s="105"/>
      <c r="AC74" s="105"/>
      <c r="AD74" s="105"/>
      <c r="AH74" s="105"/>
      <c r="AI74" s="105"/>
      <c r="AK74" s="109">
        <v>39326</v>
      </c>
      <c r="AL74" s="109">
        <v>39356</v>
      </c>
      <c r="AM74" s="105">
        <v>16920</v>
      </c>
      <c r="AN74" s="105"/>
      <c r="AO74" s="105"/>
      <c r="AP74" s="105"/>
      <c r="AQ74" s="105"/>
      <c r="AR74" s="105"/>
      <c r="AS74" s="105"/>
    </row>
    <row r="75" spans="1:45" s="104" customFormat="1" x14ac:dyDescent="0.2">
      <c r="A75" s="103"/>
      <c r="B75" s="104" t="s">
        <v>140</v>
      </c>
      <c r="C75" s="104" t="s">
        <v>182</v>
      </c>
      <c r="D75" s="106">
        <f t="shared" si="2"/>
        <v>6030.5</v>
      </c>
      <c r="E75" s="159"/>
      <c r="F75" s="159"/>
      <c r="G75" s="110">
        <v>43640</v>
      </c>
      <c r="H75" s="110">
        <v>43667</v>
      </c>
      <c r="I75" s="111">
        <v>7886</v>
      </c>
      <c r="J75" s="105"/>
      <c r="K75" s="105"/>
      <c r="L75" s="105"/>
      <c r="M75" s="107">
        <v>43866</v>
      </c>
      <c r="N75" s="107">
        <v>47180</v>
      </c>
      <c r="O75" s="105">
        <v>4175</v>
      </c>
      <c r="P75" s="105"/>
      <c r="Q75" s="105"/>
      <c r="R75" s="105"/>
      <c r="S75" s="105"/>
      <c r="T75" s="105"/>
      <c r="U75" s="105"/>
      <c r="V75" s="108"/>
      <c r="W75" s="108"/>
      <c r="X75" s="105"/>
      <c r="AB75" s="105"/>
      <c r="AC75" s="105"/>
      <c r="AD75" s="105"/>
      <c r="AH75" s="105"/>
      <c r="AI75" s="105"/>
      <c r="AK75" s="109"/>
      <c r="AL75" s="109"/>
      <c r="AM75" s="105"/>
      <c r="AN75" s="105"/>
      <c r="AO75" s="105"/>
      <c r="AP75" s="105"/>
      <c r="AQ75" s="105"/>
      <c r="AR75" s="105"/>
      <c r="AS75" s="105"/>
    </row>
    <row r="76" spans="1:45" s="94" customFormat="1" x14ac:dyDescent="0.2">
      <c r="A76" s="93" t="s">
        <v>199</v>
      </c>
      <c r="B76" s="94" t="s">
        <v>145</v>
      </c>
      <c r="C76" s="94" t="s">
        <v>146</v>
      </c>
      <c r="D76" s="95">
        <f t="shared" si="2"/>
        <v>260</v>
      </c>
      <c r="E76" s="160">
        <f>MAX(D76:D79)</f>
        <v>3425</v>
      </c>
      <c r="F76" s="160">
        <f>1500000/E76</f>
        <v>437.95620437956205</v>
      </c>
      <c r="G76" s="97"/>
      <c r="H76" s="97"/>
      <c r="I76" s="97"/>
      <c r="J76" s="98"/>
      <c r="K76" s="98"/>
      <c r="L76" s="98"/>
      <c r="M76" s="98"/>
      <c r="N76" s="98"/>
      <c r="O76" s="98"/>
      <c r="P76" s="98"/>
      <c r="Q76" s="98"/>
      <c r="R76" s="98"/>
      <c r="S76" s="98"/>
      <c r="T76" s="98"/>
      <c r="U76" s="98"/>
      <c r="V76" s="100"/>
      <c r="W76" s="100"/>
      <c r="X76" s="98"/>
      <c r="Y76" s="101">
        <v>36130</v>
      </c>
      <c r="Z76" s="101">
        <v>36161</v>
      </c>
      <c r="AA76" s="94">
        <v>260</v>
      </c>
      <c r="AB76" s="98"/>
      <c r="AC76" s="98"/>
      <c r="AD76" s="98"/>
      <c r="AH76" s="98"/>
      <c r="AI76" s="98"/>
      <c r="AJ76" s="98"/>
      <c r="AN76" s="98"/>
      <c r="AO76" s="98"/>
      <c r="AP76" s="98"/>
      <c r="AQ76" s="98"/>
      <c r="AR76" s="98"/>
      <c r="AS76" s="98"/>
    </row>
    <row r="77" spans="1:45" s="94" customFormat="1" x14ac:dyDescent="0.2">
      <c r="A77" s="93"/>
      <c r="B77" s="94" t="s">
        <v>145</v>
      </c>
      <c r="C77" s="94" t="s">
        <v>147</v>
      </c>
      <c r="D77" s="95">
        <f t="shared" si="2"/>
        <v>1620</v>
      </c>
      <c r="E77" s="160"/>
      <c r="F77" s="160"/>
      <c r="G77" s="97"/>
      <c r="H77" s="97"/>
      <c r="I77" s="97"/>
      <c r="J77" s="98"/>
      <c r="K77" s="98"/>
      <c r="L77" s="98"/>
      <c r="M77" s="98"/>
      <c r="N77" s="98"/>
      <c r="O77" s="98"/>
      <c r="P77" s="98"/>
      <c r="Q77" s="98"/>
      <c r="R77" s="98"/>
      <c r="S77" s="98"/>
      <c r="T77" s="98"/>
      <c r="U77" s="98"/>
      <c r="V77" s="100"/>
      <c r="W77" s="100"/>
      <c r="X77" s="98"/>
      <c r="Y77" s="101">
        <v>36130</v>
      </c>
      <c r="Z77" s="101">
        <v>36161</v>
      </c>
      <c r="AA77" s="94">
        <v>460</v>
      </c>
      <c r="AB77" s="100">
        <v>36373</v>
      </c>
      <c r="AC77" s="100">
        <v>36404</v>
      </c>
      <c r="AD77" s="98">
        <v>2780</v>
      </c>
      <c r="AH77" s="98"/>
      <c r="AI77" s="98"/>
      <c r="AJ77" s="98"/>
      <c r="AN77" s="98"/>
      <c r="AO77" s="98"/>
      <c r="AP77" s="98"/>
      <c r="AQ77" s="98"/>
      <c r="AR77" s="98"/>
      <c r="AS77" s="98"/>
    </row>
    <row r="78" spans="1:45" s="94" customFormat="1" x14ac:dyDescent="0.2">
      <c r="A78" s="93"/>
      <c r="B78" s="94" t="s">
        <v>145</v>
      </c>
      <c r="C78" s="94" t="s">
        <v>186</v>
      </c>
      <c r="D78" s="95">
        <f t="shared" si="2"/>
        <v>2224.5</v>
      </c>
      <c r="E78" s="160"/>
      <c r="F78" s="160"/>
      <c r="G78" s="102">
        <v>43642</v>
      </c>
      <c r="H78" s="102">
        <v>43674</v>
      </c>
      <c r="I78" s="97">
        <v>4183</v>
      </c>
      <c r="J78" s="98"/>
      <c r="K78" s="98"/>
      <c r="L78" s="98"/>
      <c r="M78" s="99">
        <v>43864</v>
      </c>
      <c r="N78" s="99">
        <v>43897</v>
      </c>
      <c r="O78" s="98">
        <v>266</v>
      </c>
      <c r="P78" s="98"/>
      <c r="Q78" s="98"/>
      <c r="R78" s="98"/>
      <c r="S78" s="98"/>
      <c r="T78" s="98"/>
      <c r="U78" s="98"/>
      <c r="V78" s="100"/>
      <c r="W78" s="100"/>
      <c r="X78" s="98"/>
      <c r="Y78" s="101"/>
      <c r="Z78" s="101"/>
      <c r="AB78" s="100"/>
      <c r="AC78" s="100"/>
      <c r="AD78" s="98"/>
      <c r="AH78" s="98"/>
      <c r="AI78" s="98"/>
      <c r="AJ78" s="98"/>
      <c r="AN78" s="98"/>
      <c r="AO78" s="98"/>
      <c r="AP78" s="98"/>
      <c r="AQ78" s="98"/>
      <c r="AR78" s="98"/>
      <c r="AS78" s="98"/>
    </row>
    <row r="79" spans="1:45" s="94" customFormat="1" x14ac:dyDescent="0.2">
      <c r="A79" s="93"/>
      <c r="B79" s="94" t="s">
        <v>145</v>
      </c>
      <c r="C79" s="94" t="s">
        <v>187</v>
      </c>
      <c r="D79" s="95">
        <f t="shared" si="2"/>
        <v>3425</v>
      </c>
      <c r="E79" s="160"/>
      <c r="F79" s="160"/>
      <c r="G79" s="102">
        <v>43642</v>
      </c>
      <c r="H79" s="102">
        <v>43674</v>
      </c>
      <c r="I79" s="97">
        <v>6387</v>
      </c>
      <c r="J79" s="98"/>
      <c r="K79" s="98"/>
      <c r="L79" s="98"/>
      <c r="M79" s="99">
        <v>43864</v>
      </c>
      <c r="N79" s="99">
        <v>43897</v>
      </c>
      <c r="O79" s="98">
        <v>463</v>
      </c>
      <c r="P79" s="98"/>
      <c r="Q79" s="98"/>
      <c r="R79" s="98"/>
      <c r="S79" s="98"/>
      <c r="T79" s="98"/>
      <c r="U79" s="98"/>
      <c r="V79" s="100"/>
      <c r="W79" s="100"/>
      <c r="X79" s="98"/>
      <c r="Y79" s="101"/>
      <c r="Z79" s="101"/>
      <c r="AB79" s="100"/>
      <c r="AC79" s="100"/>
      <c r="AD79" s="98"/>
      <c r="AH79" s="98"/>
      <c r="AI79" s="98"/>
      <c r="AJ79" s="98"/>
      <c r="AN79" s="98"/>
      <c r="AO79" s="98"/>
      <c r="AP79" s="98"/>
      <c r="AQ79" s="98"/>
      <c r="AR79" s="98"/>
      <c r="AS79" s="98"/>
    </row>
    <row r="80" spans="1:45" s="104" customFormat="1" x14ac:dyDescent="0.2">
      <c r="A80" s="103" t="s">
        <v>204</v>
      </c>
      <c r="B80" s="104" t="s">
        <v>305</v>
      </c>
      <c r="C80" s="104" t="s">
        <v>149</v>
      </c>
      <c r="D80" s="106">
        <f t="shared" si="2"/>
        <v>155</v>
      </c>
      <c r="E80" s="164">
        <f>MAX(D80:D82)</f>
        <v>1491.5</v>
      </c>
      <c r="F80" s="164">
        <f>1500000/E80</f>
        <v>1005.6989607777406</v>
      </c>
      <c r="G80" s="111"/>
      <c r="H80" s="111"/>
      <c r="I80" s="111"/>
      <c r="J80" s="105"/>
      <c r="K80" s="105"/>
      <c r="L80" s="105"/>
      <c r="M80" s="105"/>
      <c r="N80" s="105"/>
      <c r="O80" s="105"/>
      <c r="P80" s="105"/>
      <c r="Q80" s="105"/>
      <c r="R80" s="105"/>
      <c r="S80" s="105"/>
      <c r="T80" s="105"/>
      <c r="U80" s="105"/>
      <c r="V80" s="108"/>
      <c r="W80" s="108"/>
      <c r="X80" s="105"/>
      <c r="Y80" s="109">
        <v>36130</v>
      </c>
      <c r="Z80" s="109">
        <v>36161</v>
      </c>
      <c r="AA80" s="104">
        <v>280</v>
      </c>
      <c r="AB80" s="108">
        <v>36373</v>
      </c>
      <c r="AC80" s="108">
        <v>36404</v>
      </c>
      <c r="AD80" s="105">
        <v>30</v>
      </c>
      <c r="AH80" s="105"/>
      <c r="AI80" s="105"/>
      <c r="AJ80" s="105"/>
      <c r="AN80" s="105"/>
      <c r="AO80" s="105"/>
      <c r="AP80" s="105"/>
      <c r="AQ80" s="105"/>
      <c r="AR80" s="105"/>
      <c r="AS80" s="105"/>
    </row>
    <row r="81" spans="1:45" s="104" customFormat="1" x14ac:dyDescent="0.2">
      <c r="A81" s="103"/>
      <c r="B81" s="104" t="s">
        <v>305</v>
      </c>
      <c r="C81" s="104" t="s">
        <v>150</v>
      </c>
      <c r="D81" s="106">
        <f t="shared" si="2"/>
        <v>975</v>
      </c>
      <c r="E81" s="165"/>
      <c r="F81" s="165"/>
      <c r="G81" s="111"/>
      <c r="H81" s="111"/>
      <c r="I81" s="111"/>
      <c r="J81" s="105"/>
      <c r="K81" s="105"/>
      <c r="L81" s="105"/>
      <c r="M81" s="105"/>
      <c r="N81" s="105"/>
      <c r="O81" s="105"/>
      <c r="P81" s="105"/>
      <c r="Q81" s="105"/>
      <c r="R81" s="105"/>
      <c r="S81" s="105"/>
      <c r="T81" s="105"/>
      <c r="U81" s="105"/>
      <c r="V81" s="108"/>
      <c r="W81" s="108"/>
      <c r="X81" s="105"/>
      <c r="Y81" s="109">
        <v>36130</v>
      </c>
      <c r="Z81" s="109">
        <v>36161</v>
      </c>
      <c r="AA81" s="104">
        <v>600</v>
      </c>
      <c r="AB81" s="108">
        <v>36373</v>
      </c>
      <c r="AC81" s="108">
        <v>36404</v>
      </c>
      <c r="AD81" s="105">
        <v>1350</v>
      </c>
      <c r="AH81" s="105"/>
      <c r="AI81" s="105"/>
      <c r="AJ81" s="105"/>
      <c r="AN81" s="105"/>
      <c r="AO81" s="105"/>
      <c r="AP81" s="105"/>
      <c r="AQ81" s="105"/>
      <c r="AR81" s="105"/>
      <c r="AS81" s="105"/>
    </row>
    <row r="82" spans="1:45" s="104" customFormat="1" x14ac:dyDescent="0.2">
      <c r="A82" s="103"/>
      <c r="B82" s="104" t="s">
        <v>305</v>
      </c>
      <c r="C82" s="104" t="s">
        <v>183</v>
      </c>
      <c r="D82" s="106">
        <f t="shared" si="2"/>
        <v>1491.5</v>
      </c>
      <c r="E82" s="165"/>
      <c r="F82" s="165"/>
      <c r="G82" s="110">
        <v>43631</v>
      </c>
      <c r="H82" s="110">
        <v>43674</v>
      </c>
      <c r="I82" s="111">
        <v>2093</v>
      </c>
      <c r="J82" s="105"/>
      <c r="K82" s="105"/>
      <c r="L82" s="105"/>
      <c r="M82" s="107">
        <v>43862</v>
      </c>
      <c r="N82" s="107">
        <v>43894</v>
      </c>
      <c r="O82" s="105">
        <v>890</v>
      </c>
      <c r="P82" s="105"/>
      <c r="Q82" s="105"/>
      <c r="R82" s="105"/>
      <c r="S82" s="105"/>
      <c r="T82" s="105"/>
      <c r="U82" s="105"/>
      <c r="V82" s="108"/>
      <c r="W82" s="108"/>
      <c r="X82" s="105"/>
      <c r="Y82" s="109"/>
      <c r="Z82" s="109"/>
      <c r="AB82" s="108"/>
      <c r="AC82" s="108"/>
      <c r="AD82" s="105"/>
      <c r="AH82" s="105"/>
      <c r="AI82" s="105"/>
      <c r="AJ82" s="105"/>
      <c r="AN82" s="105"/>
      <c r="AO82" s="105"/>
      <c r="AP82" s="105"/>
      <c r="AQ82" s="105"/>
      <c r="AR82" s="105"/>
      <c r="AS82" s="105"/>
    </row>
    <row r="83" spans="1:45" s="104" customFormat="1" x14ac:dyDescent="0.2">
      <c r="A83" s="103"/>
      <c r="B83" s="104" t="s">
        <v>305</v>
      </c>
      <c r="C83" s="104" t="s">
        <v>304</v>
      </c>
      <c r="D83" s="106">
        <f t="shared" si="2"/>
        <v>1054</v>
      </c>
      <c r="E83" s="166"/>
      <c r="F83" s="166"/>
      <c r="G83" s="110"/>
      <c r="H83" s="110"/>
      <c r="I83" s="111"/>
      <c r="J83" s="105"/>
      <c r="K83" s="105"/>
      <c r="L83" s="105"/>
      <c r="M83" s="107">
        <v>43862</v>
      </c>
      <c r="N83" s="107">
        <v>43894</v>
      </c>
      <c r="O83" s="105">
        <v>1054</v>
      </c>
      <c r="P83" s="105"/>
      <c r="Q83" s="105"/>
      <c r="R83" s="105"/>
      <c r="S83" s="105"/>
      <c r="T83" s="105"/>
      <c r="U83" s="105"/>
      <c r="V83" s="108"/>
      <c r="W83" s="108"/>
      <c r="X83" s="105"/>
      <c r="Y83" s="109"/>
      <c r="Z83" s="109"/>
      <c r="AB83" s="108"/>
      <c r="AC83" s="108"/>
      <c r="AD83" s="105"/>
      <c r="AH83" s="105"/>
      <c r="AI83" s="105"/>
      <c r="AJ83" s="105"/>
      <c r="AN83" s="105"/>
      <c r="AO83" s="105"/>
      <c r="AP83" s="105"/>
      <c r="AQ83" s="105"/>
      <c r="AR83" s="105"/>
      <c r="AS83" s="105"/>
    </row>
    <row r="84" spans="1:45" s="94" customFormat="1" x14ac:dyDescent="0.2">
      <c r="A84" s="93" t="s">
        <v>204</v>
      </c>
      <c r="B84" s="94" t="s">
        <v>170</v>
      </c>
      <c r="C84" s="94" t="s">
        <v>171</v>
      </c>
      <c r="D84" s="95">
        <f t="shared" si="2"/>
        <v>1994</v>
      </c>
      <c r="E84" s="160">
        <f>MAX(D84:D86)</f>
        <v>1994</v>
      </c>
      <c r="F84" s="160">
        <f>1500000/E84</f>
        <v>752.25677031093278</v>
      </c>
      <c r="G84" s="102">
        <v>43635</v>
      </c>
      <c r="H84" s="102">
        <v>43671</v>
      </c>
      <c r="I84" s="97">
        <v>3496</v>
      </c>
      <c r="J84" s="98"/>
      <c r="K84" s="98"/>
      <c r="L84" s="98"/>
      <c r="M84" s="99">
        <v>43861</v>
      </c>
      <c r="N84" s="99">
        <v>43898</v>
      </c>
      <c r="O84" s="98">
        <v>492</v>
      </c>
      <c r="P84" s="98"/>
      <c r="Q84" s="98"/>
      <c r="R84" s="98"/>
      <c r="S84" s="98"/>
      <c r="T84" s="98"/>
      <c r="U84" s="98"/>
      <c r="V84" s="100"/>
      <c r="W84" s="100"/>
      <c r="X84" s="98"/>
      <c r="AB84" s="98"/>
      <c r="AC84" s="98"/>
      <c r="AD84" s="98"/>
      <c r="AH84" s="98"/>
      <c r="AI84" s="98"/>
      <c r="AJ84" s="98"/>
      <c r="AN84" s="98"/>
      <c r="AO84" s="98"/>
      <c r="AP84" s="98"/>
      <c r="AQ84" s="98"/>
      <c r="AR84" s="98"/>
      <c r="AS84" s="98"/>
    </row>
    <row r="85" spans="1:45" s="94" customFormat="1" x14ac:dyDescent="0.2">
      <c r="A85" s="93"/>
      <c r="B85" s="94" t="s">
        <v>170</v>
      </c>
      <c r="C85" s="94" t="s">
        <v>172</v>
      </c>
      <c r="D85" s="95">
        <f t="shared" si="2"/>
        <v>1750.5</v>
      </c>
      <c r="E85" s="160"/>
      <c r="F85" s="160"/>
      <c r="G85" s="102">
        <v>43635</v>
      </c>
      <c r="H85" s="102">
        <v>43671</v>
      </c>
      <c r="I85" s="97">
        <v>2975</v>
      </c>
      <c r="J85" s="98"/>
      <c r="K85" s="98"/>
      <c r="L85" s="98"/>
      <c r="M85" s="99">
        <v>43861</v>
      </c>
      <c r="N85" s="99">
        <v>43898</v>
      </c>
      <c r="O85" s="98">
        <v>526</v>
      </c>
      <c r="P85" s="98"/>
      <c r="Q85" s="98"/>
      <c r="R85" s="98"/>
      <c r="S85" s="98"/>
      <c r="T85" s="98"/>
      <c r="U85" s="98"/>
      <c r="V85" s="100"/>
      <c r="W85" s="100"/>
      <c r="X85" s="98"/>
      <c r="AB85" s="98"/>
      <c r="AC85" s="98"/>
      <c r="AD85" s="98"/>
      <c r="AH85" s="98"/>
      <c r="AI85" s="98"/>
      <c r="AJ85" s="98"/>
      <c r="AN85" s="98"/>
      <c r="AO85" s="98"/>
      <c r="AP85" s="98"/>
      <c r="AQ85" s="98"/>
      <c r="AR85" s="98"/>
      <c r="AS85" s="98"/>
    </row>
    <row r="86" spans="1:45" s="94" customFormat="1" x14ac:dyDescent="0.2">
      <c r="A86" s="93"/>
      <c r="B86" s="94" t="s">
        <v>170</v>
      </c>
      <c r="C86" s="94" t="s">
        <v>173</v>
      </c>
      <c r="D86" s="95">
        <f t="shared" si="2"/>
        <v>1129.5</v>
      </c>
      <c r="E86" s="160"/>
      <c r="F86" s="160"/>
      <c r="G86" s="102">
        <v>43635</v>
      </c>
      <c r="H86" s="102">
        <v>43671</v>
      </c>
      <c r="I86" s="97">
        <v>1710</v>
      </c>
      <c r="J86" s="98"/>
      <c r="K86" s="98"/>
      <c r="L86" s="98"/>
      <c r="M86" s="99">
        <v>43861</v>
      </c>
      <c r="N86" s="99">
        <v>43898</v>
      </c>
      <c r="O86" s="98">
        <v>549</v>
      </c>
      <c r="P86" s="98"/>
      <c r="Q86" s="98"/>
      <c r="R86" s="98"/>
      <c r="S86" s="98"/>
      <c r="T86" s="98"/>
      <c r="U86" s="98"/>
      <c r="V86" s="100"/>
      <c r="W86" s="100"/>
      <c r="X86" s="98"/>
      <c r="AB86" s="98"/>
      <c r="AC86" s="98"/>
      <c r="AD86" s="98"/>
      <c r="AH86" s="98"/>
      <c r="AI86" s="98"/>
      <c r="AJ86" s="98"/>
      <c r="AN86" s="98"/>
      <c r="AO86" s="98"/>
      <c r="AP86" s="98"/>
      <c r="AQ86" s="98"/>
      <c r="AR86" s="98"/>
      <c r="AS86" s="98"/>
    </row>
    <row r="87" spans="1:45" s="104" customFormat="1" x14ac:dyDescent="0.2">
      <c r="A87" s="103" t="s">
        <v>199</v>
      </c>
      <c r="B87" s="104" t="s">
        <v>174</v>
      </c>
      <c r="C87" s="104" t="s">
        <v>175</v>
      </c>
      <c r="D87" s="106">
        <f t="shared" si="2"/>
        <v>4195.5</v>
      </c>
      <c r="E87" s="159">
        <f>MAX(D87:D88)</f>
        <v>5851.5</v>
      </c>
      <c r="F87" s="159">
        <f>1500000/E87</f>
        <v>256.34452704434761</v>
      </c>
      <c r="G87" s="110">
        <v>43643</v>
      </c>
      <c r="H87" s="110">
        <v>43672</v>
      </c>
      <c r="I87" s="111">
        <v>5596</v>
      </c>
      <c r="J87" s="105"/>
      <c r="K87" s="105"/>
      <c r="L87" s="105"/>
      <c r="M87" s="107">
        <v>43863</v>
      </c>
      <c r="N87" s="107">
        <v>43899</v>
      </c>
      <c r="O87" s="105">
        <v>2795</v>
      </c>
      <c r="P87" s="105"/>
      <c r="Q87" s="105"/>
      <c r="R87" s="105"/>
      <c r="S87" s="105"/>
      <c r="T87" s="105"/>
      <c r="U87" s="105"/>
      <c r="V87" s="108"/>
      <c r="W87" s="108"/>
      <c r="X87" s="105"/>
      <c r="AB87" s="105"/>
      <c r="AC87" s="105"/>
      <c r="AD87" s="105"/>
      <c r="AH87" s="105"/>
      <c r="AI87" s="105"/>
      <c r="AJ87" s="105"/>
      <c r="AN87" s="105"/>
      <c r="AO87" s="105"/>
      <c r="AP87" s="105"/>
      <c r="AQ87" s="105"/>
      <c r="AR87" s="105"/>
      <c r="AS87" s="105"/>
    </row>
    <row r="88" spans="1:45" s="104" customFormat="1" x14ac:dyDescent="0.2">
      <c r="A88" s="103"/>
      <c r="B88" s="104" t="s">
        <v>174</v>
      </c>
      <c r="C88" s="104" t="s">
        <v>176</v>
      </c>
      <c r="D88" s="106">
        <f t="shared" si="2"/>
        <v>5851.5</v>
      </c>
      <c r="E88" s="159"/>
      <c r="F88" s="159"/>
      <c r="G88" s="110">
        <v>43643</v>
      </c>
      <c r="H88" s="110">
        <v>43672</v>
      </c>
      <c r="I88" s="111">
        <v>7803</v>
      </c>
      <c r="J88" s="105"/>
      <c r="K88" s="105"/>
      <c r="L88" s="105"/>
      <c r="M88" s="107">
        <v>43863</v>
      </c>
      <c r="N88" s="107">
        <v>43899</v>
      </c>
      <c r="O88" s="105">
        <v>3900</v>
      </c>
      <c r="P88" s="105"/>
      <c r="Q88" s="105"/>
      <c r="R88" s="105"/>
      <c r="S88" s="105"/>
      <c r="T88" s="105"/>
      <c r="U88" s="105"/>
      <c r="V88" s="108"/>
      <c r="W88" s="108"/>
      <c r="X88" s="105"/>
      <c r="AB88" s="105"/>
      <c r="AC88" s="105"/>
      <c r="AD88" s="105"/>
      <c r="AH88" s="105"/>
      <c r="AI88" s="105"/>
      <c r="AJ88" s="105"/>
      <c r="AN88" s="105"/>
      <c r="AO88" s="105"/>
      <c r="AP88" s="105"/>
      <c r="AQ88" s="105"/>
      <c r="AR88" s="105"/>
      <c r="AS88" s="105"/>
    </row>
    <row r="89" spans="1:45" s="94" customFormat="1" x14ac:dyDescent="0.2">
      <c r="A89" s="93" t="s">
        <v>199</v>
      </c>
      <c r="B89" s="94" t="s">
        <v>179</v>
      </c>
      <c r="C89" s="94" t="s">
        <v>180</v>
      </c>
      <c r="D89" s="95">
        <f t="shared" si="2"/>
        <v>4588</v>
      </c>
      <c r="E89" s="160">
        <f>MAX(D89:D90)</f>
        <v>4941</v>
      </c>
      <c r="F89" s="160">
        <f>1500000/E89</f>
        <v>303.58227079538557</v>
      </c>
      <c r="G89" s="102">
        <v>43641</v>
      </c>
      <c r="H89" s="102">
        <v>43670</v>
      </c>
      <c r="I89" s="97">
        <v>8832</v>
      </c>
      <c r="J89" s="98"/>
      <c r="K89" s="98"/>
      <c r="L89" s="98"/>
      <c r="M89" s="99">
        <v>43862</v>
      </c>
      <c r="N89" s="99">
        <v>43892</v>
      </c>
      <c r="O89" s="98">
        <v>344</v>
      </c>
      <c r="P89" s="98"/>
      <c r="Q89" s="98"/>
      <c r="R89" s="98"/>
      <c r="S89" s="98"/>
      <c r="T89" s="98"/>
      <c r="U89" s="98"/>
      <c r="V89" s="100"/>
      <c r="W89" s="100"/>
      <c r="X89" s="98"/>
      <c r="AB89" s="98"/>
      <c r="AC89" s="98"/>
      <c r="AD89" s="98"/>
      <c r="AH89" s="98"/>
      <c r="AI89" s="98"/>
      <c r="AJ89" s="98"/>
      <c r="AN89" s="98"/>
      <c r="AO89" s="98"/>
      <c r="AP89" s="98"/>
      <c r="AQ89" s="98"/>
      <c r="AR89" s="98"/>
      <c r="AS89" s="98"/>
    </row>
    <row r="90" spans="1:45" s="94" customFormat="1" x14ac:dyDescent="0.2">
      <c r="A90" s="93"/>
      <c r="B90" s="94" t="s">
        <v>179</v>
      </c>
      <c r="C90" s="94" t="s">
        <v>181</v>
      </c>
      <c r="D90" s="95">
        <f t="shared" si="2"/>
        <v>4941</v>
      </c>
      <c r="E90" s="160"/>
      <c r="F90" s="160"/>
      <c r="G90" s="102">
        <v>43641</v>
      </c>
      <c r="H90" s="102">
        <v>43670</v>
      </c>
      <c r="I90" s="97">
        <v>8016</v>
      </c>
      <c r="J90" s="98"/>
      <c r="K90" s="98"/>
      <c r="L90" s="98"/>
      <c r="M90" s="99">
        <v>43862</v>
      </c>
      <c r="N90" s="99">
        <v>43892</v>
      </c>
      <c r="O90" s="98">
        <v>1866</v>
      </c>
      <c r="P90" s="98"/>
      <c r="Q90" s="98"/>
      <c r="R90" s="98"/>
      <c r="S90" s="98"/>
      <c r="T90" s="98"/>
      <c r="U90" s="98"/>
      <c r="V90" s="100"/>
      <c r="W90" s="100"/>
      <c r="X90" s="98"/>
      <c r="AB90" s="98"/>
      <c r="AC90" s="98"/>
      <c r="AD90" s="98"/>
      <c r="AH90" s="98"/>
      <c r="AI90" s="98"/>
      <c r="AJ90" s="98"/>
      <c r="AN90" s="98"/>
      <c r="AO90" s="98"/>
      <c r="AP90" s="98"/>
      <c r="AQ90" s="98"/>
      <c r="AR90" s="98"/>
      <c r="AS90" s="98"/>
    </row>
    <row r="91" spans="1:45" s="104" customFormat="1" x14ac:dyDescent="0.2">
      <c r="A91" s="103" t="s">
        <v>200</v>
      </c>
      <c r="B91" s="104" t="s">
        <v>184</v>
      </c>
      <c r="C91" s="104" t="s">
        <v>185</v>
      </c>
      <c r="D91" s="106">
        <f t="shared" si="2"/>
        <v>11270</v>
      </c>
      <c r="E91" s="117">
        <f>D91</f>
        <v>11270</v>
      </c>
      <c r="F91" s="117">
        <f>1500000/E91</f>
        <v>133.09671694764862</v>
      </c>
      <c r="G91" s="110">
        <v>43644</v>
      </c>
      <c r="H91" s="110">
        <v>43675</v>
      </c>
      <c r="I91" s="111">
        <v>18349</v>
      </c>
      <c r="J91" s="105"/>
      <c r="K91" s="105"/>
      <c r="L91" s="105"/>
      <c r="M91" s="107">
        <v>43865</v>
      </c>
      <c r="N91" s="107">
        <v>43894</v>
      </c>
      <c r="O91" s="105">
        <v>151</v>
      </c>
      <c r="P91" s="105"/>
      <c r="Q91" s="105"/>
      <c r="R91" s="105"/>
      <c r="S91" s="105"/>
      <c r="T91" s="105"/>
      <c r="U91" s="105"/>
      <c r="V91" s="108"/>
      <c r="W91" s="108"/>
      <c r="X91" s="105"/>
      <c r="AB91" s="105"/>
      <c r="AC91" s="105"/>
      <c r="AD91" s="105"/>
      <c r="AH91" s="105"/>
      <c r="AI91" s="105"/>
      <c r="AJ91" s="105"/>
      <c r="AN91" s="108">
        <v>39661</v>
      </c>
      <c r="AO91" s="108">
        <v>39661</v>
      </c>
      <c r="AP91" s="105">
        <v>15310</v>
      </c>
      <c r="AQ91" s="105"/>
      <c r="AR91" s="105"/>
      <c r="AS91" s="105"/>
    </row>
  </sheetData>
  <sheetProtection algorithmName="SHA-512" hashValue="HGxto6EvFW377UxnqPAsi4gmUZSAW1Jkd2MyWVfRnrVa3UMQv4y9YyNLHz7wkORdgAjW7NDqDJIGuHox169ypQ==" saltValue="bfZ1ai8leYixAvzUiCvm3w==" spinCount="100000" sheet="1" objects="1" scenarios="1" formatCells="0" formatColumns="0" formatRows="0" sort="0" autoFilter="0"/>
  <mergeCells count="51">
    <mergeCell ref="F84:F86"/>
    <mergeCell ref="F87:F88"/>
    <mergeCell ref="F89:F90"/>
    <mergeCell ref="F57:F62"/>
    <mergeCell ref="F63:F68"/>
    <mergeCell ref="F69:F70"/>
    <mergeCell ref="F71:F75"/>
    <mergeCell ref="F76:F79"/>
    <mergeCell ref="F80:F83"/>
    <mergeCell ref="F37:F39"/>
    <mergeCell ref="F40:F42"/>
    <mergeCell ref="F43:F47"/>
    <mergeCell ref="F48:F51"/>
    <mergeCell ref="F52:F54"/>
    <mergeCell ref="F12:F21"/>
    <mergeCell ref="F22:F30"/>
    <mergeCell ref="F31:F34"/>
    <mergeCell ref="F35:F36"/>
    <mergeCell ref="F3:F11"/>
    <mergeCell ref="E84:E86"/>
    <mergeCell ref="E87:E88"/>
    <mergeCell ref="E89:E90"/>
    <mergeCell ref="E57:E62"/>
    <mergeCell ref="E63:E68"/>
    <mergeCell ref="E69:E70"/>
    <mergeCell ref="E71:E75"/>
    <mergeCell ref="E76:E79"/>
    <mergeCell ref="E80:E83"/>
    <mergeCell ref="E37:E39"/>
    <mergeCell ref="E40:E42"/>
    <mergeCell ref="E43:E47"/>
    <mergeCell ref="E48:E51"/>
    <mergeCell ref="E52:E54"/>
    <mergeCell ref="E12:E21"/>
    <mergeCell ref="E22:E30"/>
    <mergeCell ref="E31:E34"/>
    <mergeCell ref="E35:E36"/>
    <mergeCell ref="E3:E11"/>
    <mergeCell ref="G1:I1"/>
    <mergeCell ref="J1:L1"/>
    <mergeCell ref="M1:O1"/>
    <mergeCell ref="P1:R1"/>
    <mergeCell ref="AK1:AM1"/>
    <mergeCell ref="AN1:AP1"/>
    <mergeCell ref="AQ1:AS1"/>
    <mergeCell ref="S1:U1"/>
    <mergeCell ref="V1:X1"/>
    <mergeCell ref="Y1:AA1"/>
    <mergeCell ref="AB1:AD1"/>
    <mergeCell ref="AE1:AG1"/>
    <mergeCell ref="AH1:AJ1"/>
  </mergeCells>
  <phoneticPr fontId="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Table 5.1</vt:lpstr>
      <vt:lpstr>Table 5.2</vt:lpstr>
      <vt:lpstr>Northern England</vt:lpstr>
      <vt:lpstr>North Wales</vt:lpstr>
      <vt:lpstr>Peak</vt:lpstr>
      <vt:lpstr>Southern England</vt:lpstr>
      <vt:lpstr>South Wales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linda.cotter</dc:creator>
  <cp:lastModifiedBy>Gethin Thomas</cp:lastModifiedBy>
  <dcterms:created xsi:type="dcterms:W3CDTF">2014-09-16T09:23:59Z</dcterms:created>
  <dcterms:modified xsi:type="dcterms:W3CDTF">2020-10-12T21:02:00Z</dcterms:modified>
</cp:coreProperties>
</file>